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https://navicofin.sharepoint.com/Projektit/2023/2302 Lumitilakoulutukset 2023/Verkkokoulutus/Suunnittelu/"/>
    </mc:Choice>
  </mc:AlternateContent>
  <xr:revisionPtr revIDLastSave="1028" documentId="8_{9516FE18-FBC6-45FD-8F67-D2DA9FDB77D8}" xr6:coauthVersionLast="47" xr6:coauthVersionMax="47" xr10:uidLastSave="{ECFB2B9B-4178-45CF-982D-BA5C147518F1}"/>
  <bookViews>
    <workbookView xWindow="-108" yWindow="-108" windowWidth="23256" windowHeight="12576" xr2:uid="{891FF436-98BF-401A-8158-18774E9C9E45}"/>
  </bookViews>
  <sheets>
    <sheet name="Katujen lumitilakaava" sheetId="1" r:id="rId1"/>
    <sheet name="Laskenta" sheetId="2" state="hidden" r:id="rId2"/>
    <sheet name="Esimerkkejä"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1" l="1"/>
  <c r="D17" i="1"/>
  <c r="D18" i="1"/>
  <c r="D19" i="1"/>
  <c r="D20" i="1"/>
  <c r="D21" i="1"/>
  <c r="D22" i="1"/>
  <c r="D23" i="1"/>
  <c r="C20" i="2"/>
  <c r="E20" i="2" s="1"/>
  <c r="D20" i="2"/>
  <c r="J20" i="2"/>
  <c r="C21" i="2"/>
  <c r="E21" i="2" s="1"/>
  <c r="D21" i="2"/>
  <c r="J21" i="2"/>
  <c r="C22" i="2"/>
  <c r="D22" i="2"/>
  <c r="J22" i="2"/>
  <c r="C23" i="2"/>
  <c r="E23" i="2" s="1"/>
  <c r="D23" i="2"/>
  <c r="J23" i="2"/>
  <c r="C24" i="2"/>
  <c r="E24" i="2" s="1"/>
  <c r="D24" i="2"/>
  <c r="J24" i="2"/>
  <c r="C25" i="2"/>
  <c r="E25" i="2" s="1"/>
  <c r="D25" i="2"/>
  <c r="J25" i="2"/>
  <c r="C26" i="2"/>
  <c r="F26" i="2" s="1"/>
  <c r="D26" i="2"/>
  <c r="J26" i="2"/>
  <c r="C9" i="2"/>
  <c r="D9" i="2" s="1"/>
  <c r="J9" i="2"/>
  <c r="C10" i="2"/>
  <c r="D10" i="2" s="1"/>
  <c r="J10" i="2"/>
  <c r="C11" i="2"/>
  <c r="D11" i="2" s="1"/>
  <c r="J11" i="2"/>
  <c r="C12" i="2"/>
  <c r="F12" i="2" s="1"/>
  <c r="J12" i="2"/>
  <c r="C13" i="2"/>
  <c r="D13" i="2" s="1"/>
  <c r="J13" i="2"/>
  <c r="C14" i="2"/>
  <c r="D14" i="2" s="1"/>
  <c r="J14" i="2"/>
  <c r="C15" i="2"/>
  <c r="D15" i="2" s="1"/>
  <c r="J15" i="2"/>
  <c r="J8" i="2"/>
  <c r="D19" i="2"/>
  <c r="C19" i="2"/>
  <c r="E19" i="2" s="1"/>
  <c r="C8" i="2"/>
  <c r="F8" i="2" s="1"/>
  <c r="D16" i="1"/>
  <c r="J19" i="2"/>
  <c r="D12" i="2" l="1"/>
  <c r="H12" i="2" s="1"/>
  <c r="K14" i="2"/>
  <c r="K22" i="2"/>
  <c r="G23" i="2"/>
  <c r="G19" i="2"/>
  <c r="E12" i="2"/>
  <c r="K24" i="2"/>
  <c r="G21" i="2"/>
  <c r="K26" i="2"/>
  <c r="G24" i="2"/>
  <c r="F19" i="2"/>
  <c r="H19" i="2" s="1"/>
  <c r="K12" i="2"/>
  <c r="K20" i="2"/>
  <c r="H26" i="2"/>
  <c r="F25" i="2"/>
  <c r="H25" i="2" s="1"/>
  <c r="K21" i="2"/>
  <c r="K8" i="2"/>
  <c r="F15" i="2"/>
  <c r="H15" i="2" s="1"/>
  <c r="K10" i="2"/>
  <c r="E26" i="2"/>
  <c r="G26" i="2" s="1"/>
  <c r="G25" i="2"/>
  <c r="G20" i="2"/>
  <c r="K25" i="2"/>
  <c r="F24" i="2"/>
  <c r="H24" i="2" s="1"/>
  <c r="F21" i="2"/>
  <c r="H21" i="2" s="1"/>
  <c r="E8" i="2"/>
  <c r="K11" i="2"/>
  <c r="F22" i="2"/>
  <c r="H22" i="2" s="1"/>
  <c r="E22" i="2"/>
  <c r="G22" i="2" s="1"/>
  <c r="K15" i="2"/>
  <c r="F11" i="2"/>
  <c r="H11" i="2" s="1"/>
  <c r="F20" i="2"/>
  <c r="H20" i="2" s="1"/>
  <c r="K23" i="2"/>
  <c r="F23" i="2"/>
  <c r="H23" i="2" s="1"/>
  <c r="K9" i="2"/>
  <c r="E15" i="2"/>
  <c r="G15" i="2" s="1"/>
  <c r="E11" i="2"/>
  <c r="G11" i="2" s="1"/>
  <c r="F14" i="2"/>
  <c r="H14" i="2" s="1"/>
  <c r="F10" i="2"/>
  <c r="H10" i="2" s="1"/>
  <c r="E14" i="2"/>
  <c r="G14" i="2" s="1"/>
  <c r="E10" i="2"/>
  <c r="G10" i="2" s="1"/>
  <c r="F13" i="2"/>
  <c r="H13" i="2" s="1"/>
  <c r="F9" i="2"/>
  <c r="H9" i="2" s="1"/>
  <c r="K13" i="2"/>
  <c r="E13" i="2"/>
  <c r="G13" i="2" s="1"/>
  <c r="E9" i="2"/>
  <c r="G9" i="2" s="1"/>
  <c r="K19" i="2"/>
  <c r="D8" i="2"/>
  <c r="I26" i="2" l="1"/>
  <c r="L26" i="2" s="1"/>
  <c r="I23" i="2"/>
  <c r="I24" i="2"/>
  <c r="G12" i="2"/>
  <c r="I12" i="2" s="1"/>
  <c r="L12" i="2" s="1"/>
  <c r="L24" i="2"/>
  <c r="I25" i="2"/>
  <c r="L25" i="2" s="1"/>
  <c r="I21" i="2"/>
  <c r="L21" i="2" s="1"/>
  <c r="I22" i="2"/>
  <c r="L22" i="2" s="1"/>
  <c r="I20" i="2"/>
  <c r="L20" i="2" s="1"/>
  <c r="I11" i="2"/>
  <c r="L11" i="2" s="1"/>
  <c r="I15" i="2"/>
  <c r="L15" i="2" s="1"/>
  <c r="G23" i="1" s="1"/>
  <c r="C42" i="1" s="1"/>
  <c r="E42" i="1" s="1"/>
  <c r="G8" i="2"/>
  <c r="I9" i="2"/>
  <c r="L9" i="2" s="1"/>
  <c r="L23" i="2"/>
  <c r="I10" i="2"/>
  <c r="L10" i="2" s="1"/>
  <c r="I13" i="2"/>
  <c r="L13" i="2" s="1"/>
  <c r="G21" i="1" s="1"/>
  <c r="C40" i="1" s="1"/>
  <c r="E40" i="1" s="1"/>
  <c r="I14" i="2"/>
  <c r="L14" i="2" s="1"/>
  <c r="G22" i="1" s="1"/>
  <c r="C41" i="1" s="1"/>
  <c r="E41" i="1" s="1"/>
  <c r="H8" i="2"/>
  <c r="I19" i="2"/>
  <c r="L19" i="2" s="1"/>
  <c r="G20" i="1" l="1"/>
  <c r="C39" i="1" s="1"/>
  <c r="E39" i="1" s="1"/>
  <c r="G17" i="1"/>
  <c r="G18" i="1"/>
  <c r="I8" i="2"/>
  <c r="L8" i="2" s="1"/>
  <c r="G16" i="1" s="1"/>
  <c r="G19" i="1"/>
  <c r="C38" i="1" s="1"/>
  <c r="E9" i="1"/>
  <c r="E10" i="1" s="1"/>
  <c r="E11" i="1" s="1"/>
  <c r="E32" i="1" s="1"/>
  <c r="C36" i="1" l="1"/>
  <c r="E36" i="1" s="1"/>
  <c r="C37" i="1"/>
  <c r="E37" i="1" s="1"/>
  <c r="C35" i="1"/>
  <c r="E35" i="1" s="1"/>
  <c r="E38" i="1"/>
  <c r="G24" i="1"/>
  <c r="G25" i="1" s="1"/>
  <c r="E43" i="1" l="1"/>
  <c r="E44" i="1" s="1"/>
</calcChain>
</file>

<file path=xl/sharedStrings.xml><?xml version="1.0" encoding="utf-8"?>
<sst xmlns="http://schemas.openxmlformats.org/spreadsheetml/2006/main" count="95" uniqueCount="60">
  <si>
    <t>SYÖTÄ TIEDOT KELTAISIIN SOLUIHIN</t>
  </si>
  <si>
    <t>KATUJEN LUMITILAKAAVA</t>
  </si>
  <si>
    <t>Katujen lumitilakaavalla voit tarkastella eri lumen mitoitussyvyydellä katupoikkileikkauksen ja pidemmän katualueen lumitilojen riittävyyttä. Seuraa ohjeita ja syötä lukuja keltaisiin soluihin. Aloita antamalla ensin lumen mitoitussyvyys.</t>
  </si>
  <si>
    <t>Lumen mitoitussyvyys (m)</t>
  </si>
  <si>
    <t>Katualueen leveys (m)</t>
  </si>
  <si>
    <t xml:space="preserve"> &lt;- 1. Syötä tähän mitoituksessa käytettävä lumen syvyys metreinä (katso: https://jemma.mobi/lumitilastot)</t>
  </si>
  <si>
    <t xml:space="preserve"> &lt;- 2. Syötä tähän mitoitettuvan kadun tyyppipoikkileikkauksen leveys metreinä, esimerkiksi 24</t>
  </si>
  <si>
    <t xml:space="preserve"> -&gt; Lumi tiivistyy neljännekseen sivuun lumikasoihin auratessa</t>
  </si>
  <si>
    <t xml:space="preserve"> -&gt; Tutkimuksien mukaan polanteen poisto lisää 40 % lumen määrää</t>
  </si>
  <si>
    <t xml:space="preserve"> -&gt; = Lumen syvyys x katualueen leveys</t>
  </si>
  <si>
    <r>
      <t>Katupoikkileikkaukseen satavan lumen määrä (m</t>
    </r>
    <r>
      <rPr>
        <vertAlign val="superscript"/>
        <sz val="11"/>
        <color theme="0" tint="-0.499984740745262"/>
        <rFont val="Calibri"/>
        <family val="2"/>
        <scheme val="minor"/>
      </rPr>
      <t>2</t>
    </r>
    <r>
      <rPr>
        <sz val="11"/>
        <color theme="0" tint="-0.499984740745262"/>
        <rFont val="Calibri"/>
        <family val="2"/>
        <scheme val="minor"/>
      </rPr>
      <t>)</t>
    </r>
  </si>
  <si>
    <r>
      <t>Lumen määrä lumikasoihin auratessa (m</t>
    </r>
    <r>
      <rPr>
        <vertAlign val="superscript"/>
        <sz val="11"/>
        <color theme="0" tint="-0.499984740745262"/>
        <rFont val="Calibri"/>
        <family val="2"/>
        <scheme val="minor"/>
      </rPr>
      <t>2</t>
    </r>
    <r>
      <rPr>
        <sz val="11"/>
        <color theme="0" tint="-0.499984740745262"/>
        <rFont val="Calibri"/>
        <family val="2"/>
        <scheme val="minor"/>
      </rPr>
      <t>)</t>
    </r>
  </si>
  <si>
    <r>
      <t>Polannelisän huomiointi (m</t>
    </r>
    <r>
      <rPr>
        <vertAlign val="superscript"/>
        <sz val="11"/>
        <color theme="0" tint="-0.499984740745262"/>
        <rFont val="Calibri"/>
        <family val="2"/>
        <scheme val="minor"/>
      </rPr>
      <t>2</t>
    </r>
    <r>
      <rPr>
        <sz val="11"/>
        <color theme="0" tint="-0.499984740745262"/>
        <rFont val="Calibri"/>
        <family val="2"/>
        <scheme val="minor"/>
      </rPr>
      <t>)</t>
    </r>
  </si>
  <si>
    <t>Lumitila 1</t>
  </si>
  <si>
    <t>Lumitila 2</t>
  </si>
  <si>
    <t>Lumitila 3</t>
  </si>
  <si>
    <t>Lumitila 4</t>
  </si>
  <si>
    <t>Lumitila 5</t>
  </si>
  <si>
    <t>Lumitila 6</t>
  </si>
  <si>
    <t>Lumitila 7</t>
  </si>
  <si>
    <t>Lumitila 8</t>
  </si>
  <si>
    <t>Lumitilan leveys</t>
  </si>
  <si>
    <t>Sallittu korkeus (m)</t>
  </si>
  <si>
    <t>Lumikasan max. korkeus (m)</t>
  </si>
  <si>
    <t>Painanteen syvyys (m)</t>
  </si>
  <si>
    <t>Lumitilan pinta-ala (m2)</t>
  </si>
  <si>
    <t xml:space="preserve">1. </t>
  </si>
  <si>
    <t>2.</t>
  </si>
  <si>
    <t>3.</t>
  </si>
  <si>
    <t xml:space="preserve"> &lt;- Lumitilojen pinta-alan tulisi olla poikkileikkauksessa vähintään tämän verran.</t>
  </si>
  <si>
    <t>Korkeus</t>
  </si>
  <si>
    <t>Katon leveys</t>
  </si>
  <si>
    <t>Kolmion sivu</t>
  </si>
  <si>
    <t>Neliön pinta-ala</t>
  </si>
  <si>
    <t>Kolmion pinta-ala</t>
  </si>
  <si>
    <t>Koko pinta-ala</t>
  </si>
  <si>
    <t>Suunnikas lumitila, korkeus rajoittamaton</t>
  </si>
  <si>
    <t>Suunnikas lumitila, korkeus rajoitettu</t>
  </si>
  <si>
    <t>Syvyys</t>
  </si>
  <si>
    <t>PA painanne</t>
  </si>
  <si>
    <t>Koko PA</t>
  </si>
  <si>
    <t>Lumitila PA</t>
  </si>
  <si>
    <t>Lumitilan leveys (m)</t>
  </si>
  <si>
    <t>Seuraavaksi syötä katupoikkileikkauksen jokaisen lumitilan mitat. Jos lumitilassa on painanne, niin anna sitä koskevat mittatiedot. Lumitilan geometrisena mallia käytetään kuvan 1. mukaista suunnikasta. Tämä on useimmiten lumitilan muoto, kun aurausnopeudet ovat alhaisia ja kun lumikasoihin aurataan lunta molemmilta puolilta lumikasaa. Syötä ensin sarakkeeseen 1. lumitilan pohjan leveys. Kaava laskee lumikasan maksimikorkeuden. Jos haluat rajoittaa lumikasan korkeutta jossakin lumitilassa, niin syötä sille oma maksimikorkeusarvon sarakkeeseen 2. Usein kaupunkialueella etenkin välikaistoilla käytetään maksimikorkeutena arvoa 0,8m näkemien takia. Jos et halua rajoittaa lumikasan korkeutta, niin jätä sarake 3 tyhjäksi. Viimeisenä syötä mahdollisen lumitilan painanteen syvyys metreinä.</t>
  </si>
  <si>
    <t>1. Mitoituksen perustietojen syöttäminen</t>
  </si>
  <si>
    <t>LUMITILAT YHTEENSÄ</t>
  </si>
  <si>
    <t>&lt;- Poikkileikkaustarkastelun tulos</t>
  </si>
  <si>
    <t>Tarkasteltavan katualueen pituus (m)</t>
  </si>
  <si>
    <t xml:space="preserve"> &lt;- 1. Syötä tähän tarkasteltavan katuosuuden pituus metreinä, esimerkiksi 1 500</t>
  </si>
  <si>
    <t>Lumitila ei käytössä (m)</t>
  </si>
  <si>
    <t>Katuosuudelle satavan lumen määrä (m3)</t>
  </si>
  <si>
    <t xml:space="preserve"> &lt;- Lumimäärä, jonka pitäisi sopia katuosuuden lumitiloihin</t>
  </si>
  <si>
    <t>Lumitilan kapasiteetti (m3)</t>
  </si>
  <si>
    <t>Lumitilat yhteensä (m3)</t>
  </si>
  <si>
    <t>&lt;- Katuosuuden lumitilojen riittävyyden tarkastelun tulos</t>
  </si>
  <si>
    <t>Poikkileikkaustarkastelun jälkeen voidaan siirtyä tarkastelemaan pidempää katuosuutta. Syötä ensiksi tarkasteltavan katuosuuden pituus metreinä (m). Tämän jälkeen voit lumitilakohtaisesti määritellä, kuinka pitkältä matkalta lumitila ei ole katuosuudella käytettävissä. Usein lumitiloja vähentävät katuosuudella pysäkit odotustiloineen, kadunvarsipysäköintipaikat, suojatiet, risteykset (katu- ja tonttiliittymät) sekä katualueen välittömässä läheisyydessä olevat rakennukset, rakenteet ja istutukset. Voit katsoa "Esimerkkejä" välilehdeltä lisää vinkkejä, miten tarkastelua voi tehdä.</t>
  </si>
  <si>
    <t>Lumitilojen kapasiteetti, laskentataulukot</t>
  </si>
  <si>
    <t>ESIMERKKEJÄ JA HUOMIOITA KATUSUUNNITELMISTA</t>
  </si>
  <si>
    <t>3. Tarkasteltavan katuosuuden tietojen syöttäminen</t>
  </si>
  <si>
    <t>2. PL-lumitilojen tietojen syöttäminen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</si>
</sst>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8"/>
      <color theme="3"/>
      <name val="Calibri Light"/>
      <family val="2"/>
      <scheme val="major"/>
    </font>
    <font>
      <sz val="11"/>
      <color rgb="FFFF0000"/>
      <name val="Calibri"/>
      <family val="2"/>
      <scheme val="minor"/>
    </font>
    <font>
      <b/>
      <sz val="11"/>
      <color theme="1"/>
      <name val="Calibri"/>
      <family val="2"/>
      <scheme val="minor"/>
    </font>
    <font>
      <sz val="11"/>
      <color theme="0"/>
      <name val="Calibri"/>
      <family val="2"/>
      <scheme val="minor"/>
    </font>
    <font>
      <b/>
      <sz val="20"/>
      <color theme="1"/>
      <name val="Calibri"/>
      <family val="2"/>
      <scheme val="minor"/>
    </font>
    <font>
      <i/>
      <sz val="10"/>
      <color theme="1"/>
      <name val="Calibri"/>
      <family val="2"/>
      <scheme val="minor"/>
    </font>
    <font>
      <i/>
      <sz val="11"/>
      <color theme="1"/>
      <name val="Calibri"/>
      <family val="2"/>
      <scheme val="minor"/>
    </font>
    <font>
      <i/>
      <sz val="9"/>
      <color rgb="FFFF0000"/>
      <name val="Calibri"/>
      <family val="2"/>
      <scheme val="minor"/>
    </font>
    <font>
      <sz val="11"/>
      <color theme="0" tint="-0.499984740745262"/>
      <name val="Calibri"/>
      <family val="2"/>
      <scheme val="minor"/>
    </font>
    <font>
      <vertAlign val="superscript"/>
      <sz val="11"/>
      <color theme="0" tint="-0.499984740745262"/>
      <name val="Calibri"/>
      <family val="2"/>
      <scheme val="minor"/>
    </font>
    <font>
      <sz val="9"/>
      <color theme="0" tint="-0.499984740745262"/>
      <name val="Calibri"/>
      <family val="2"/>
      <scheme val="minor"/>
    </font>
    <font>
      <b/>
      <sz val="11"/>
      <color rgb="FFFF0000"/>
      <name val="Calibri"/>
      <family val="2"/>
      <scheme val="minor"/>
    </font>
    <font>
      <sz val="9"/>
      <name val="Calibri"/>
      <family val="2"/>
      <scheme val="minor"/>
    </font>
    <font>
      <b/>
      <sz val="9"/>
      <name val="Calibri"/>
      <family val="2"/>
      <scheme val="minor"/>
    </font>
    <font>
      <b/>
      <sz val="18"/>
      <color theme="1"/>
      <name val="Calibri"/>
      <family val="2"/>
      <scheme val="minor"/>
    </font>
    <font>
      <b/>
      <sz val="12"/>
      <color theme="1"/>
      <name val="Calibri"/>
      <family val="2"/>
      <scheme val="minor"/>
    </font>
    <font>
      <b/>
      <sz val="14"/>
      <color theme="1"/>
      <name val="Calibri"/>
      <family val="2"/>
      <scheme val="minor"/>
    </font>
    <font>
      <b/>
      <sz val="11"/>
      <name val="Calibri"/>
      <family val="2"/>
      <scheme val="minor"/>
    </font>
    <font>
      <b/>
      <sz val="14"/>
      <color rgb="FFFF0000"/>
      <name val="Calibri"/>
      <family val="2"/>
      <scheme val="minor"/>
    </font>
    <font>
      <sz val="10"/>
      <color rgb="FFFF0000"/>
      <name val="Calibri"/>
      <family val="2"/>
      <scheme val="minor"/>
    </font>
    <font>
      <b/>
      <sz val="14"/>
      <color theme="0"/>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C000"/>
        <bgColor indexed="64"/>
      </patternFill>
    </fill>
    <fill>
      <patternFill patternType="solid">
        <fgColor theme="0" tint="-0.249977111117893"/>
        <bgColor indexed="64"/>
      </patternFill>
    </fill>
    <fill>
      <patternFill patternType="solid">
        <fgColor rgb="FFFF0000"/>
        <bgColor indexed="64"/>
      </patternFill>
    </fill>
  </fills>
  <borders count="1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2">
    <xf numFmtId="0" fontId="0" fillId="0" borderId="0"/>
    <xf numFmtId="0" fontId="1" fillId="0" borderId="0" applyNumberFormat="0" applyFill="0" applyBorder="0" applyAlignment="0" applyProtection="0"/>
  </cellStyleXfs>
  <cellXfs count="91">
    <xf numFmtId="0" fontId="0" fillId="0" borderId="0" xfId="0"/>
    <xf numFmtId="0" fontId="2" fillId="2" borderId="1" xfId="0" applyFont="1" applyFill="1" applyBorder="1"/>
    <xf numFmtId="0" fontId="2" fillId="2" borderId="2" xfId="0" applyFont="1" applyFill="1" applyBorder="1"/>
    <xf numFmtId="0" fontId="0" fillId="2" borderId="2" xfId="0" applyFill="1" applyBorder="1"/>
    <xf numFmtId="0" fontId="0" fillId="2" borderId="3" xfId="0" applyFill="1" applyBorder="1"/>
    <xf numFmtId="0" fontId="2" fillId="2" borderId="4" xfId="0" applyFont="1" applyFill="1" applyBorder="1"/>
    <xf numFmtId="0" fontId="0" fillId="2" borderId="6" xfId="0" applyFill="1" applyBorder="1"/>
    <xf numFmtId="14" fontId="0" fillId="2" borderId="2" xfId="0" applyNumberFormat="1" applyFill="1" applyBorder="1"/>
    <xf numFmtId="0" fontId="0" fillId="0" borderId="0" xfId="0" applyAlignment="1">
      <alignment horizontal="right"/>
    </xf>
    <xf numFmtId="0" fontId="0" fillId="2" borderId="5" xfId="0" applyFill="1" applyBorder="1" applyAlignment="1">
      <alignment horizontal="center"/>
    </xf>
    <xf numFmtId="0" fontId="0" fillId="2" borderId="0" xfId="0" applyFill="1"/>
    <xf numFmtId="0" fontId="0" fillId="2" borderId="0" xfId="0" applyFill="1" applyAlignment="1">
      <alignment horizontal="right"/>
    </xf>
    <xf numFmtId="0" fontId="0" fillId="2" borderId="5" xfId="0" applyFill="1" applyBorder="1"/>
    <xf numFmtId="0" fontId="8" fillId="2" borderId="0" xfId="0" applyFont="1" applyFill="1" applyAlignment="1">
      <alignment horizontal="left" vertical="center"/>
    </xf>
    <xf numFmtId="0" fontId="9" fillId="2" borderId="0" xfId="0" applyFont="1" applyFill="1"/>
    <xf numFmtId="0" fontId="9" fillId="2" borderId="0" xfId="0" applyFont="1" applyFill="1" applyAlignment="1">
      <alignment horizontal="right"/>
    </xf>
    <xf numFmtId="0" fontId="11" fillId="2" borderId="0" xfId="0" applyFont="1" applyFill="1"/>
    <xf numFmtId="0" fontId="2" fillId="2" borderId="0" xfId="0" applyFont="1" applyFill="1"/>
    <xf numFmtId="0" fontId="5" fillId="2" borderId="2" xfId="1" applyFont="1" applyFill="1" applyBorder="1"/>
    <xf numFmtId="0" fontId="2" fillId="2" borderId="13" xfId="0" applyFont="1" applyFill="1" applyBorder="1"/>
    <xf numFmtId="0" fontId="2" fillId="2" borderId="14" xfId="0" applyFont="1" applyFill="1" applyBorder="1"/>
    <xf numFmtId="0" fontId="0" fillId="2" borderId="14" xfId="0" applyFill="1" applyBorder="1"/>
    <xf numFmtId="0" fontId="0" fillId="2" borderId="15" xfId="0" applyFill="1" applyBorder="1"/>
    <xf numFmtId="0" fontId="0" fillId="2" borderId="1" xfId="0" applyFill="1" applyBorder="1"/>
    <xf numFmtId="0" fontId="0" fillId="2" borderId="4" xfId="0" applyFill="1" applyBorder="1"/>
    <xf numFmtId="0" fontId="0" fillId="2" borderId="13" xfId="0" applyFill="1" applyBorder="1"/>
    <xf numFmtId="0" fontId="0" fillId="2" borderId="14" xfId="0" applyFill="1" applyBorder="1" applyAlignment="1">
      <alignment horizontal="right"/>
    </xf>
    <xf numFmtId="0" fontId="8" fillId="2" borderId="14" xfId="0" applyFont="1" applyFill="1" applyBorder="1" applyAlignment="1">
      <alignment horizontal="left" vertical="center"/>
    </xf>
    <xf numFmtId="0" fontId="9" fillId="2" borderId="1" xfId="0" applyFont="1" applyFill="1" applyBorder="1"/>
    <xf numFmtId="0" fontId="9" fillId="2" borderId="2" xfId="0" applyFont="1" applyFill="1" applyBorder="1"/>
    <xf numFmtId="0" fontId="9" fillId="2" borderId="2" xfId="0" applyFont="1" applyFill="1" applyBorder="1" applyAlignment="1">
      <alignment horizontal="right"/>
    </xf>
    <xf numFmtId="0" fontId="11" fillId="2" borderId="2" xfId="0" applyFont="1" applyFill="1" applyBorder="1"/>
    <xf numFmtId="0" fontId="9" fillId="2" borderId="3" xfId="0" applyFont="1" applyFill="1" applyBorder="1"/>
    <xf numFmtId="0" fontId="9" fillId="2" borderId="4" xfId="0" applyFont="1" applyFill="1" applyBorder="1"/>
    <xf numFmtId="0" fontId="9" fillId="2" borderId="6" xfId="0" applyFont="1" applyFill="1" applyBorder="1"/>
    <xf numFmtId="0" fontId="0" fillId="0" borderId="5" xfId="0" applyBorder="1"/>
    <xf numFmtId="0" fontId="0" fillId="5" borderId="11" xfId="0" applyFill="1" applyBorder="1" applyAlignment="1">
      <alignment horizontal="center" vertical="center" wrapText="1"/>
    </xf>
    <xf numFmtId="0" fontId="0" fillId="0" borderId="5" xfId="0" applyBorder="1" applyAlignment="1">
      <alignment horizontal="center"/>
    </xf>
    <xf numFmtId="0" fontId="13" fillId="0" borderId="0" xfId="0" applyFont="1"/>
    <xf numFmtId="2" fontId="0" fillId="0" borderId="5" xfId="0" applyNumberFormat="1" applyBorder="1" applyAlignment="1">
      <alignment horizontal="center"/>
    </xf>
    <xf numFmtId="0" fontId="0" fillId="0" borderId="0" xfId="0" applyAlignment="1">
      <alignment horizontal="center"/>
    </xf>
    <xf numFmtId="2" fontId="0" fillId="0" borderId="0" xfId="0" applyNumberFormat="1" applyAlignment="1">
      <alignment horizontal="center"/>
    </xf>
    <xf numFmtId="0" fontId="0" fillId="5" borderId="10" xfId="0" applyFill="1" applyBorder="1" applyAlignment="1">
      <alignment horizontal="center" vertical="center" wrapText="1"/>
    </xf>
    <xf numFmtId="0" fontId="0" fillId="0" borderId="0" xfId="0" applyAlignment="1">
      <alignment horizontal="center" vertical="center" wrapText="1"/>
    </xf>
    <xf numFmtId="0" fontId="17" fillId="2" borderId="2" xfId="0" applyFont="1" applyFill="1" applyBorder="1"/>
    <xf numFmtId="0" fontId="0" fillId="0" borderId="17" xfId="0" applyBorder="1" applyAlignment="1">
      <alignment horizontal="right"/>
    </xf>
    <xf numFmtId="2" fontId="0" fillId="2" borderId="5" xfId="0" applyNumberFormat="1" applyFill="1" applyBorder="1" applyAlignment="1">
      <alignment horizontal="center"/>
    </xf>
    <xf numFmtId="2" fontId="0" fillId="9" borderId="5" xfId="0" applyNumberFormat="1" applyFill="1" applyBorder="1" applyAlignment="1">
      <alignment horizontal="center"/>
    </xf>
    <xf numFmtId="2" fontId="18" fillId="8" borderId="5" xfId="0" applyNumberFormat="1" applyFont="1" applyFill="1" applyBorder="1" applyAlignment="1">
      <alignment horizontal="center"/>
    </xf>
    <xf numFmtId="0" fontId="0" fillId="0" borderId="1" xfId="0" applyBorder="1"/>
    <xf numFmtId="0" fontId="17" fillId="0" borderId="2" xfId="0" applyFont="1" applyBorder="1"/>
    <xf numFmtId="0" fontId="0" fillId="0" borderId="2" xfId="0" applyBorder="1"/>
    <xf numFmtId="0" fontId="14" fillId="0" borderId="2" xfId="0" applyFont="1" applyBorder="1"/>
    <xf numFmtId="0" fontId="0" fillId="0" borderId="3" xfId="0" applyBorder="1"/>
    <xf numFmtId="0" fontId="0" fillId="0" borderId="4" xfId="0" applyBorder="1"/>
    <xf numFmtId="0" fontId="0" fillId="0" borderId="6" xfId="0" applyBorder="1"/>
    <xf numFmtId="0" fontId="12" fillId="0" borderId="0" xfId="0" applyFont="1" applyAlignment="1">
      <alignment horizontal="center"/>
    </xf>
    <xf numFmtId="0" fontId="0" fillId="0" borderId="13" xfId="0" applyBorder="1"/>
    <xf numFmtId="0" fontId="0" fillId="0" borderId="14" xfId="0" applyBorder="1"/>
    <xf numFmtId="0" fontId="0" fillId="0" borderId="15" xfId="0" applyBorder="1"/>
    <xf numFmtId="0" fontId="19" fillId="0" borderId="0" xfId="0" applyFont="1" applyAlignment="1">
      <alignment horizontal="center"/>
    </xf>
    <xf numFmtId="0" fontId="20" fillId="0" borderId="0" xfId="0" applyFont="1"/>
    <xf numFmtId="0" fontId="8" fillId="0" borderId="0" xfId="0" applyFont="1" applyAlignment="1">
      <alignment horizontal="left" vertical="center"/>
    </xf>
    <xf numFmtId="3" fontId="0" fillId="2" borderId="5" xfId="0" applyNumberFormat="1" applyFill="1" applyBorder="1" applyAlignment="1">
      <alignment horizontal="center"/>
    </xf>
    <xf numFmtId="0" fontId="13" fillId="0" borderId="2" xfId="0" applyFont="1" applyBorder="1"/>
    <xf numFmtId="3" fontId="0" fillId="0" borderId="0" xfId="0" applyNumberFormat="1" applyAlignment="1">
      <alignment horizontal="center"/>
    </xf>
    <xf numFmtId="4" fontId="0" fillId="6" borderId="5" xfId="0" applyNumberFormat="1" applyFill="1" applyBorder="1" applyAlignment="1">
      <alignment horizontal="center"/>
    </xf>
    <xf numFmtId="2" fontId="9" fillId="2" borderId="12" xfId="0" applyNumberFormat="1" applyFont="1" applyFill="1" applyBorder="1" applyAlignment="1">
      <alignment horizontal="center"/>
    </xf>
    <xf numFmtId="2" fontId="9" fillId="2" borderId="5" xfId="0" applyNumberFormat="1" applyFont="1" applyFill="1" applyBorder="1" applyAlignment="1">
      <alignment horizontal="center"/>
    </xf>
    <xf numFmtId="2" fontId="9" fillId="2" borderId="11" xfId="0" applyNumberFormat="1" applyFont="1" applyFill="1" applyBorder="1" applyAlignment="1">
      <alignment horizontal="center"/>
    </xf>
    <xf numFmtId="2" fontId="3" fillId="8" borderId="12" xfId="0" applyNumberFormat="1" applyFont="1" applyFill="1" applyBorder="1" applyAlignment="1">
      <alignment horizontal="center"/>
    </xf>
    <xf numFmtId="4" fontId="3" fillId="6" borderId="5" xfId="0" applyNumberFormat="1" applyFont="1" applyFill="1" applyBorder="1" applyAlignment="1">
      <alignment horizontal="center"/>
    </xf>
    <xf numFmtId="0" fontId="0" fillId="3" borderId="5" xfId="0" applyFill="1" applyBorder="1" applyAlignment="1" applyProtection="1">
      <alignment horizontal="center"/>
      <protection locked="0"/>
    </xf>
    <xf numFmtId="0" fontId="0" fillId="3" borderId="16" xfId="0" applyFill="1" applyBorder="1" applyAlignment="1" applyProtection="1">
      <alignment horizontal="center"/>
      <protection locked="0"/>
    </xf>
    <xf numFmtId="2" fontId="0" fillId="3" borderId="5" xfId="0" applyNumberFormat="1" applyFill="1" applyBorder="1" applyAlignment="1" applyProtection="1">
      <alignment horizontal="center"/>
      <protection locked="0"/>
    </xf>
    <xf numFmtId="0" fontId="15" fillId="0" borderId="0" xfId="0" applyFont="1"/>
    <xf numFmtId="0" fontId="16" fillId="0" borderId="0" xfId="0" applyFont="1"/>
    <xf numFmtId="0" fontId="21" fillId="10" borderId="0" xfId="0" applyFont="1" applyFill="1" applyAlignment="1">
      <alignment horizontal="center"/>
    </xf>
    <xf numFmtId="0" fontId="4" fillId="10" borderId="0" xfId="0" applyFont="1" applyFill="1" applyAlignment="1">
      <alignment horizontal="center"/>
    </xf>
    <xf numFmtId="0" fontId="0" fillId="3" borderId="12" xfId="0" applyFill="1" applyBorder="1" applyAlignment="1">
      <alignment horizontal="center" vertical="center" wrapText="1"/>
    </xf>
    <xf numFmtId="0" fontId="0" fillId="0" borderId="12" xfId="0" applyBorder="1" applyAlignment="1">
      <alignment horizontal="center" vertical="center" wrapText="1"/>
    </xf>
    <xf numFmtId="0" fontId="0" fillId="0" borderId="12" xfId="0" applyBorder="1"/>
    <xf numFmtId="0" fontId="6" fillId="4" borderId="7" xfId="0" applyFont="1" applyFill="1" applyBorder="1" applyAlignment="1">
      <alignment horizontal="left" vertical="center" wrapText="1"/>
    </xf>
    <xf numFmtId="0" fontId="7" fillId="4" borderId="8" xfId="0" applyFont="1" applyFill="1" applyBorder="1" applyAlignment="1">
      <alignment horizontal="left" vertical="center" wrapText="1"/>
    </xf>
    <xf numFmtId="0" fontId="0" fillId="0" borderId="8" xfId="0" applyBorder="1"/>
    <xf numFmtId="0" fontId="0" fillId="0" borderId="9" xfId="0" applyBorder="1"/>
    <xf numFmtId="0" fontId="7" fillId="7" borderId="5" xfId="0" applyFont="1" applyFill="1" applyBorder="1" applyAlignment="1">
      <alignment wrapText="1"/>
    </xf>
    <xf numFmtId="0" fontId="0" fillId="0" borderId="5" xfId="0" applyBorder="1" applyAlignment="1">
      <alignment wrapText="1"/>
    </xf>
    <xf numFmtId="0" fontId="0" fillId="7" borderId="7" xfId="0" applyFill="1" applyBorder="1" applyAlignment="1">
      <alignment wrapText="1"/>
    </xf>
    <xf numFmtId="0" fontId="0" fillId="7" borderId="8" xfId="0" applyFill="1" applyBorder="1" applyAlignment="1">
      <alignment wrapText="1"/>
    </xf>
    <xf numFmtId="0" fontId="0" fillId="7" borderId="9" xfId="0" applyFill="1" applyBorder="1" applyAlignment="1">
      <alignment wrapText="1"/>
    </xf>
  </cellXfs>
  <cellStyles count="2">
    <cellStyle name="Normaali" xfId="0" builtinId="0"/>
    <cellStyle name="Otsikko" xfId="1" builtin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gi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gif"/><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12</xdr:col>
      <xdr:colOff>139418</xdr:colOff>
      <xdr:row>0</xdr:row>
      <xdr:rowOff>53340</xdr:rowOff>
    </xdr:from>
    <xdr:to>
      <xdr:col>12</xdr:col>
      <xdr:colOff>472953</xdr:colOff>
      <xdr:row>0</xdr:row>
      <xdr:rowOff>290309</xdr:rowOff>
    </xdr:to>
    <xdr:pic>
      <xdr:nvPicPr>
        <xdr:cNvPr id="2" name="Kuva 1">
          <a:extLst>
            <a:ext uri="{FF2B5EF4-FFF2-40B4-BE49-F238E27FC236}">
              <a16:creationId xmlns:a16="http://schemas.microsoft.com/office/drawing/2014/main" id="{7214AF50-D271-4D9D-A6F9-A2E9196E1C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54618" y="53340"/>
          <a:ext cx="333535" cy="236969"/>
        </a:xfrm>
        <a:prstGeom prst="rect">
          <a:avLst/>
        </a:prstGeom>
      </xdr:spPr>
    </xdr:pic>
    <xdr:clientData/>
  </xdr:twoCellAnchor>
  <xdr:twoCellAnchor editAs="oneCell">
    <xdr:from>
      <xdr:col>9</xdr:col>
      <xdr:colOff>182881</xdr:colOff>
      <xdr:row>14</xdr:row>
      <xdr:rowOff>106680</xdr:rowOff>
    </xdr:from>
    <xdr:to>
      <xdr:col>12</xdr:col>
      <xdr:colOff>182881</xdr:colOff>
      <xdr:row>19</xdr:row>
      <xdr:rowOff>133757</xdr:rowOff>
    </xdr:to>
    <xdr:pic>
      <xdr:nvPicPr>
        <xdr:cNvPr id="3" name="Kuva 2">
          <a:extLst>
            <a:ext uri="{FF2B5EF4-FFF2-40B4-BE49-F238E27FC236}">
              <a16:creationId xmlns:a16="http://schemas.microsoft.com/office/drawing/2014/main" id="{782B39B6-9324-4A0A-B6F6-48CDBACF6020}"/>
            </a:ext>
          </a:extLst>
        </xdr:cNvPr>
        <xdr:cNvPicPr>
          <a:picLocks noChangeAspect="1"/>
        </xdr:cNvPicPr>
      </xdr:nvPicPr>
      <xdr:blipFill rotWithShape="1">
        <a:blip xmlns:r="http://schemas.openxmlformats.org/officeDocument/2006/relationships" r:embed="rId2"/>
        <a:srcRect r="48449"/>
        <a:stretch/>
      </xdr:blipFill>
      <xdr:spPr>
        <a:xfrm>
          <a:off x="6438901" y="3909060"/>
          <a:ext cx="1973580" cy="1124357"/>
        </a:xfrm>
        <a:prstGeom prst="rect">
          <a:avLst/>
        </a:prstGeom>
      </xdr:spPr>
    </xdr:pic>
    <xdr:clientData/>
  </xdr:twoCellAnchor>
  <xdr:twoCellAnchor>
    <xdr:from>
      <xdr:col>9</xdr:col>
      <xdr:colOff>228600</xdr:colOff>
      <xdr:row>19</xdr:row>
      <xdr:rowOff>0</xdr:rowOff>
    </xdr:from>
    <xdr:to>
      <xdr:col>11</xdr:col>
      <xdr:colOff>236220</xdr:colOff>
      <xdr:row>20</xdr:row>
      <xdr:rowOff>68580</xdr:rowOff>
    </xdr:to>
    <xdr:sp macro="" textlink="">
      <xdr:nvSpPr>
        <xdr:cNvPr id="5" name="Tasakylkinen kolmio 4">
          <a:extLst>
            <a:ext uri="{FF2B5EF4-FFF2-40B4-BE49-F238E27FC236}">
              <a16:creationId xmlns:a16="http://schemas.microsoft.com/office/drawing/2014/main" id="{832E26D1-F4CE-8439-C0AD-AE0ED2FB9827}"/>
            </a:ext>
          </a:extLst>
        </xdr:cNvPr>
        <xdr:cNvSpPr/>
      </xdr:nvSpPr>
      <xdr:spPr>
        <a:xfrm flipV="1">
          <a:off x="6484620" y="5082540"/>
          <a:ext cx="1226820" cy="251460"/>
        </a:xfrm>
        <a:prstGeom prst="triangl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oneCellAnchor>
    <xdr:from>
      <xdr:col>11</xdr:col>
      <xdr:colOff>60960</xdr:colOff>
      <xdr:row>19</xdr:row>
      <xdr:rowOff>106680</xdr:rowOff>
    </xdr:from>
    <xdr:ext cx="1137171" cy="248851"/>
    <xdr:sp macro="" textlink="">
      <xdr:nvSpPr>
        <xdr:cNvPr id="6" name="Tekstiruutu 5">
          <a:extLst>
            <a:ext uri="{FF2B5EF4-FFF2-40B4-BE49-F238E27FC236}">
              <a16:creationId xmlns:a16="http://schemas.microsoft.com/office/drawing/2014/main" id="{489CA516-2488-7B0E-2B45-8B9ED5D73C0D}"/>
            </a:ext>
          </a:extLst>
        </xdr:cNvPr>
        <xdr:cNvSpPr txBox="1"/>
      </xdr:nvSpPr>
      <xdr:spPr>
        <a:xfrm>
          <a:off x="7536180" y="5189220"/>
          <a:ext cx="1137171"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i-FI" sz="1000"/>
            <a:t>Painanteen syvyys</a:t>
          </a:r>
        </a:p>
      </xdr:txBody>
    </xdr:sp>
    <xdr:clientData/>
  </xdr:oneCellAnchor>
  <xdr:twoCellAnchor>
    <xdr:from>
      <xdr:col>10</xdr:col>
      <xdr:colOff>556260</xdr:colOff>
      <xdr:row>18</xdr:row>
      <xdr:rowOff>68580</xdr:rowOff>
    </xdr:from>
    <xdr:to>
      <xdr:col>10</xdr:col>
      <xdr:colOff>556260</xdr:colOff>
      <xdr:row>20</xdr:row>
      <xdr:rowOff>167640</xdr:rowOff>
    </xdr:to>
    <xdr:cxnSp macro="">
      <xdr:nvCxnSpPr>
        <xdr:cNvPr id="8" name="Suora yhdysviiva 7">
          <a:extLst>
            <a:ext uri="{FF2B5EF4-FFF2-40B4-BE49-F238E27FC236}">
              <a16:creationId xmlns:a16="http://schemas.microsoft.com/office/drawing/2014/main" id="{4081F303-FB79-B023-02D0-B9B137E9B35C}"/>
            </a:ext>
          </a:extLst>
        </xdr:cNvPr>
        <xdr:cNvCxnSpPr/>
      </xdr:nvCxnSpPr>
      <xdr:spPr>
        <a:xfrm>
          <a:off x="7094220" y="4968240"/>
          <a:ext cx="0" cy="4648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601980</xdr:colOff>
      <xdr:row>19</xdr:row>
      <xdr:rowOff>144780</xdr:rowOff>
    </xdr:from>
    <xdr:to>
      <xdr:col>11</xdr:col>
      <xdr:colOff>53340</xdr:colOff>
      <xdr:row>20</xdr:row>
      <xdr:rowOff>25366</xdr:rowOff>
    </xdr:to>
    <xdr:cxnSp macro="">
      <xdr:nvCxnSpPr>
        <xdr:cNvPr id="10" name="Suora nuoliyhdysviiva 9">
          <a:extLst>
            <a:ext uri="{FF2B5EF4-FFF2-40B4-BE49-F238E27FC236}">
              <a16:creationId xmlns:a16="http://schemas.microsoft.com/office/drawing/2014/main" id="{5C4538FE-B5FD-1FE4-C1F3-9330846C26EA}"/>
            </a:ext>
          </a:extLst>
        </xdr:cNvPr>
        <xdr:cNvCxnSpPr/>
      </xdr:nvCxnSpPr>
      <xdr:spPr>
        <a:xfrm flipH="1" flipV="1">
          <a:off x="7139940" y="5227320"/>
          <a:ext cx="388620" cy="6346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792480</xdr:colOff>
      <xdr:row>14</xdr:row>
      <xdr:rowOff>335280</xdr:rowOff>
    </xdr:from>
    <xdr:to>
      <xdr:col>10</xdr:col>
      <xdr:colOff>800100</xdr:colOff>
      <xdr:row>17</xdr:row>
      <xdr:rowOff>175260</xdr:rowOff>
    </xdr:to>
    <xdr:cxnSp macro="">
      <xdr:nvCxnSpPr>
        <xdr:cNvPr id="14" name="Suora yhdysviiva 13">
          <a:extLst>
            <a:ext uri="{FF2B5EF4-FFF2-40B4-BE49-F238E27FC236}">
              <a16:creationId xmlns:a16="http://schemas.microsoft.com/office/drawing/2014/main" id="{685E3529-E115-48CA-AEBF-42D1D9FCBC25}"/>
            </a:ext>
          </a:extLst>
        </xdr:cNvPr>
        <xdr:cNvCxnSpPr/>
      </xdr:nvCxnSpPr>
      <xdr:spPr>
        <a:xfrm>
          <a:off x="7330440" y="4678680"/>
          <a:ext cx="7620" cy="5715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830580</xdr:colOff>
      <xdr:row>15</xdr:row>
      <xdr:rowOff>30480</xdr:rowOff>
    </xdr:from>
    <xdr:to>
      <xdr:col>11</xdr:col>
      <xdr:colOff>76200</xdr:colOff>
      <xdr:row>15</xdr:row>
      <xdr:rowOff>76200</xdr:rowOff>
    </xdr:to>
    <xdr:cxnSp macro="">
      <xdr:nvCxnSpPr>
        <xdr:cNvPr id="16" name="Suora nuoliyhdysviiva 15">
          <a:extLst>
            <a:ext uri="{FF2B5EF4-FFF2-40B4-BE49-F238E27FC236}">
              <a16:creationId xmlns:a16="http://schemas.microsoft.com/office/drawing/2014/main" id="{7E6C723F-DC95-4A0E-B66D-8D3BA7A19D17}"/>
            </a:ext>
          </a:extLst>
        </xdr:cNvPr>
        <xdr:cNvCxnSpPr/>
      </xdr:nvCxnSpPr>
      <xdr:spPr>
        <a:xfrm flipH="1">
          <a:off x="7368540" y="4381500"/>
          <a:ext cx="182880" cy="457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499469</xdr:colOff>
      <xdr:row>33</xdr:row>
      <xdr:rowOff>53340</xdr:rowOff>
    </xdr:from>
    <xdr:to>
      <xdr:col>10</xdr:col>
      <xdr:colOff>918007</xdr:colOff>
      <xdr:row>42</xdr:row>
      <xdr:rowOff>129540</xdr:rowOff>
    </xdr:to>
    <xdr:pic>
      <xdr:nvPicPr>
        <xdr:cNvPr id="22" name="Kuva 21">
          <a:extLst>
            <a:ext uri="{FF2B5EF4-FFF2-40B4-BE49-F238E27FC236}">
              <a16:creationId xmlns:a16="http://schemas.microsoft.com/office/drawing/2014/main" id="{5B2C9528-4E26-61B8-1D20-359BCBB410C1}"/>
            </a:ext>
          </a:extLst>
        </xdr:cNvPr>
        <xdr:cNvPicPr>
          <a:picLocks noChangeAspect="1"/>
        </xdr:cNvPicPr>
      </xdr:nvPicPr>
      <xdr:blipFill>
        <a:blip xmlns:r="http://schemas.openxmlformats.org/officeDocument/2006/relationships" r:embed="rId3"/>
        <a:stretch>
          <a:fillRect/>
        </a:stretch>
      </xdr:blipFill>
      <xdr:spPr>
        <a:xfrm>
          <a:off x="5322929" y="8999220"/>
          <a:ext cx="2133038" cy="2087880"/>
        </a:xfrm>
        <a:prstGeom prst="rect">
          <a:avLst/>
        </a:prstGeom>
      </xdr:spPr>
    </xdr:pic>
    <xdr:clientData/>
  </xdr:twoCellAnchor>
  <xdr:oneCellAnchor>
    <xdr:from>
      <xdr:col>6</xdr:col>
      <xdr:colOff>167640</xdr:colOff>
      <xdr:row>35</xdr:row>
      <xdr:rowOff>144780</xdr:rowOff>
    </xdr:from>
    <xdr:ext cx="440313" cy="264560"/>
    <xdr:sp macro="" textlink="">
      <xdr:nvSpPr>
        <xdr:cNvPr id="23" name="Tekstiruutu 22">
          <a:extLst>
            <a:ext uri="{FF2B5EF4-FFF2-40B4-BE49-F238E27FC236}">
              <a16:creationId xmlns:a16="http://schemas.microsoft.com/office/drawing/2014/main" id="{0A9AE1D0-F0DE-1B14-5FC0-DA247B75DEFC}"/>
            </a:ext>
          </a:extLst>
        </xdr:cNvPr>
        <xdr:cNvSpPr txBox="1"/>
      </xdr:nvSpPr>
      <xdr:spPr>
        <a:xfrm>
          <a:off x="4991100" y="9822180"/>
          <a:ext cx="44031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i-FI" sz="1100"/>
            <a:t>25m</a:t>
          </a:r>
        </a:p>
      </xdr:txBody>
    </xdr:sp>
    <xdr:clientData/>
  </xdr:oneCellAnchor>
  <xdr:twoCellAnchor>
    <xdr:from>
      <xdr:col>6</xdr:col>
      <xdr:colOff>381000</xdr:colOff>
      <xdr:row>33</xdr:row>
      <xdr:rowOff>152400</xdr:rowOff>
    </xdr:from>
    <xdr:to>
      <xdr:col>6</xdr:col>
      <xdr:colOff>387797</xdr:colOff>
      <xdr:row>35</xdr:row>
      <xdr:rowOff>144780</xdr:rowOff>
    </xdr:to>
    <xdr:cxnSp macro="">
      <xdr:nvCxnSpPr>
        <xdr:cNvPr id="25" name="Suora nuoliyhdysviiva 24">
          <a:extLst>
            <a:ext uri="{FF2B5EF4-FFF2-40B4-BE49-F238E27FC236}">
              <a16:creationId xmlns:a16="http://schemas.microsoft.com/office/drawing/2014/main" id="{9C899063-A133-AE01-0BC2-07315B1D8D03}"/>
            </a:ext>
          </a:extLst>
        </xdr:cNvPr>
        <xdr:cNvCxnSpPr>
          <a:stCxn id="23" idx="0"/>
        </xdr:cNvCxnSpPr>
      </xdr:nvCxnSpPr>
      <xdr:spPr>
        <a:xfrm flipH="1" flipV="1">
          <a:off x="5204460" y="9098280"/>
          <a:ext cx="6797" cy="723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387797</xdr:colOff>
      <xdr:row>37</xdr:row>
      <xdr:rowOff>43580</xdr:rowOff>
    </xdr:from>
    <xdr:to>
      <xdr:col>6</xdr:col>
      <xdr:colOff>396240</xdr:colOff>
      <xdr:row>41</xdr:row>
      <xdr:rowOff>45720</xdr:rowOff>
    </xdr:to>
    <xdr:cxnSp macro="">
      <xdr:nvCxnSpPr>
        <xdr:cNvPr id="26" name="Suora nuoliyhdysviiva 25">
          <a:extLst>
            <a:ext uri="{FF2B5EF4-FFF2-40B4-BE49-F238E27FC236}">
              <a16:creationId xmlns:a16="http://schemas.microsoft.com/office/drawing/2014/main" id="{627476A8-3D67-46AD-8A82-6C7D6A44C43B}"/>
            </a:ext>
          </a:extLst>
        </xdr:cNvPr>
        <xdr:cNvCxnSpPr>
          <a:stCxn id="23" idx="2"/>
        </xdr:cNvCxnSpPr>
      </xdr:nvCxnSpPr>
      <xdr:spPr>
        <a:xfrm>
          <a:off x="5211257" y="10086740"/>
          <a:ext cx="8443" cy="7336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160020</xdr:colOff>
      <xdr:row>33</xdr:row>
      <xdr:rowOff>175260</xdr:rowOff>
    </xdr:from>
    <xdr:to>
      <xdr:col>9</xdr:col>
      <xdr:colOff>30480</xdr:colOff>
      <xdr:row>39</xdr:row>
      <xdr:rowOff>45720</xdr:rowOff>
    </xdr:to>
    <xdr:sp macro="" textlink="">
      <xdr:nvSpPr>
        <xdr:cNvPr id="29" name="Nuoli: Ylös-alas 28">
          <a:extLst>
            <a:ext uri="{FF2B5EF4-FFF2-40B4-BE49-F238E27FC236}">
              <a16:creationId xmlns:a16="http://schemas.microsoft.com/office/drawing/2014/main" id="{EFDB3107-294E-8A56-6BBE-FC52CFC1BB60}"/>
            </a:ext>
          </a:extLst>
        </xdr:cNvPr>
        <xdr:cNvSpPr/>
      </xdr:nvSpPr>
      <xdr:spPr>
        <a:xfrm>
          <a:off x="6134100" y="9121140"/>
          <a:ext cx="152400" cy="1333500"/>
        </a:xfrm>
        <a:prstGeom prst="up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10</xdr:col>
      <xdr:colOff>99060</xdr:colOff>
      <xdr:row>33</xdr:row>
      <xdr:rowOff>190500</xdr:rowOff>
    </xdr:from>
    <xdr:to>
      <xdr:col>10</xdr:col>
      <xdr:colOff>266700</xdr:colOff>
      <xdr:row>41</xdr:row>
      <xdr:rowOff>68580</xdr:rowOff>
    </xdr:to>
    <xdr:sp macro="" textlink="">
      <xdr:nvSpPr>
        <xdr:cNvPr id="30" name="Nuoli: Ylös-alas 29">
          <a:extLst>
            <a:ext uri="{FF2B5EF4-FFF2-40B4-BE49-F238E27FC236}">
              <a16:creationId xmlns:a16="http://schemas.microsoft.com/office/drawing/2014/main" id="{3DCF32C6-7018-4AD4-ABF1-9947AF73789E}"/>
            </a:ext>
          </a:extLst>
        </xdr:cNvPr>
        <xdr:cNvSpPr/>
      </xdr:nvSpPr>
      <xdr:spPr>
        <a:xfrm>
          <a:off x="6637020" y="9136380"/>
          <a:ext cx="167640" cy="1706880"/>
        </a:xfrm>
        <a:prstGeom prst="upDown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oneCellAnchor>
    <xdr:from>
      <xdr:col>10</xdr:col>
      <xdr:colOff>579120</xdr:colOff>
      <xdr:row>36</xdr:row>
      <xdr:rowOff>144780</xdr:rowOff>
    </xdr:from>
    <xdr:ext cx="1599349" cy="217560"/>
    <xdr:sp macro="" textlink="">
      <xdr:nvSpPr>
        <xdr:cNvPr id="32" name="Tekstiruutu 31">
          <a:extLst>
            <a:ext uri="{FF2B5EF4-FFF2-40B4-BE49-F238E27FC236}">
              <a16:creationId xmlns:a16="http://schemas.microsoft.com/office/drawing/2014/main" id="{F70E7290-5A11-419D-8A7F-66C29FE6A4B8}"/>
            </a:ext>
          </a:extLst>
        </xdr:cNvPr>
        <xdr:cNvSpPr txBox="1"/>
      </xdr:nvSpPr>
      <xdr:spPr>
        <a:xfrm>
          <a:off x="7117080" y="10005060"/>
          <a:ext cx="1599349" cy="217560"/>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i-FI" sz="800"/>
            <a:t>Lumitila</a:t>
          </a:r>
          <a:r>
            <a:rPr lang="fi-FI" sz="800" baseline="0"/>
            <a:t> ei käytössä 25m matkalta</a:t>
          </a:r>
          <a:endParaRPr lang="fi-FI" sz="800"/>
        </a:p>
      </xdr:txBody>
    </xdr:sp>
    <xdr:clientData/>
  </xdr:oneCellAnchor>
  <xdr:twoCellAnchor>
    <xdr:from>
      <xdr:col>10</xdr:col>
      <xdr:colOff>220980</xdr:colOff>
      <xdr:row>37</xdr:row>
      <xdr:rowOff>68580</xdr:rowOff>
    </xdr:from>
    <xdr:to>
      <xdr:col>10</xdr:col>
      <xdr:colOff>556260</xdr:colOff>
      <xdr:row>37</xdr:row>
      <xdr:rowOff>68580</xdr:rowOff>
    </xdr:to>
    <xdr:cxnSp macro="">
      <xdr:nvCxnSpPr>
        <xdr:cNvPr id="33" name="Suora nuoliyhdysviiva 32">
          <a:extLst>
            <a:ext uri="{FF2B5EF4-FFF2-40B4-BE49-F238E27FC236}">
              <a16:creationId xmlns:a16="http://schemas.microsoft.com/office/drawing/2014/main" id="{6B1B594F-2E71-4A42-A04A-936C497301E8}"/>
            </a:ext>
          </a:extLst>
        </xdr:cNvPr>
        <xdr:cNvCxnSpPr/>
      </xdr:nvCxnSpPr>
      <xdr:spPr>
        <a:xfrm flipH="1">
          <a:off x="6758940" y="10111740"/>
          <a:ext cx="33528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350520</xdr:colOff>
      <xdr:row>32</xdr:row>
      <xdr:rowOff>76200</xdr:rowOff>
    </xdr:from>
    <xdr:ext cx="1599349" cy="217560"/>
    <xdr:sp macro="" textlink="">
      <xdr:nvSpPr>
        <xdr:cNvPr id="38" name="Tekstiruutu 37">
          <a:extLst>
            <a:ext uri="{FF2B5EF4-FFF2-40B4-BE49-F238E27FC236}">
              <a16:creationId xmlns:a16="http://schemas.microsoft.com/office/drawing/2014/main" id="{0191AABF-D391-44CA-A839-4DF79922B352}"/>
            </a:ext>
          </a:extLst>
        </xdr:cNvPr>
        <xdr:cNvSpPr txBox="1"/>
      </xdr:nvSpPr>
      <xdr:spPr>
        <a:xfrm>
          <a:off x="6888480" y="8785860"/>
          <a:ext cx="1599349" cy="217560"/>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i-FI" sz="800"/>
            <a:t>Lumitila</a:t>
          </a:r>
          <a:r>
            <a:rPr lang="fi-FI" sz="800" baseline="0"/>
            <a:t> ei käytössä 15m matkalta</a:t>
          </a:r>
          <a:endParaRPr lang="fi-FI" sz="800"/>
        </a:p>
      </xdr:txBody>
    </xdr:sp>
    <xdr:clientData/>
  </xdr:oneCellAnchor>
  <xdr:twoCellAnchor>
    <xdr:from>
      <xdr:col>8</xdr:col>
      <xdr:colOff>259080</xdr:colOff>
      <xdr:row>32</xdr:row>
      <xdr:rowOff>182880</xdr:rowOff>
    </xdr:from>
    <xdr:to>
      <xdr:col>10</xdr:col>
      <xdr:colOff>327660</xdr:colOff>
      <xdr:row>33</xdr:row>
      <xdr:rowOff>403860</xdr:rowOff>
    </xdr:to>
    <xdr:cxnSp macro="">
      <xdr:nvCxnSpPr>
        <xdr:cNvPr id="39" name="Suora nuoliyhdysviiva 38">
          <a:extLst>
            <a:ext uri="{FF2B5EF4-FFF2-40B4-BE49-F238E27FC236}">
              <a16:creationId xmlns:a16="http://schemas.microsoft.com/office/drawing/2014/main" id="{73D5F5F3-EA8E-4C7D-A83B-841A7DBDF4B4}"/>
            </a:ext>
          </a:extLst>
        </xdr:cNvPr>
        <xdr:cNvCxnSpPr/>
      </xdr:nvCxnSpPr>
      <xdr:spPr>
        <a:xfrm flipH="1">
          <a:off x="6233160" y="8892540"/>
          <a:ext cx="632460" cy="4572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362858</xdr:colOff>
      <xdr:row>12</xdr:row>
      <xdr:rowOff>689429</xdr:rowOff>
    </xdr:from>
    <xdr:to>
      <xdr:col>19</xdr:col>
      <xdr:colOff>72573</xdr:colOff>
      <xdr:row>23</xdr:row>
      <xdr:rowOff>103751</xdr:rowOff>
    </xdr:to>
    <xdr:pic>
      <xdr:nvPicPr>
        <xdr:cNvPr id="41" name="Kuva 40">
          <a:extLst>
            <a:ext uri="{FF2B5EF4-FFF2-40B4-BE49-F238E27FC236}">
              <a16:creationId xmlns:a16="http://schemas.microsoft.com/office/drawing/2014/main" id="{10D9045D-48FE-E6B3-22CC-5F21C0F96195}"/>
            </a:ext>
          </a:extLst>
        </xdr:cNvPr>
        <xdr:cNvPicPr>
          <a:picLocks noChangeAspect="1"/>
        </xdr:cNvPicPr>
      </xdr:nvPicPr>
      <xdr:blipFill rotWithShape="1">
        <a:blip xmlns:r="http://schemas.openxmlformats.org/officeDocument/2006/relationships" r:embed="rId4"/>
        <a:srcRect b="7394"/>
        <a:stretch/>
      </xdr:blipFill>
      <xdr:spPr>
        <a:xfrm>
          <a:off x="9675024" y="3695388"/>
          <a:ext cx="3367315" cy="2813927"/>
        </a:xfrm>
        <a:prstGeom prst="rect">
          <a:avLst/>
        </a:prstGeom>
      </xdr:spPr>
    </xdr:pic>
    <xdr:clientData/>
  </xdr:twoCellAnchor>
  <xdr:twoCellAnchor>
    <xdr:from>
      <xdr:col>15</xdr:col>
      <xdr:colOff>12146</xdr:colOff>
      <xdr:row>21</xdr:row>
      <xdr:rowOff>165304</xdr:rowOff>
    </xdr:from>
    <xdr:to>
      <xdr:col>15</xdr:col>
      <xdr:colOff>399143</xdr:colOff>
      <xdr:row>22</xdr:row>
      <xdr:rowOff>92732</xdr:rowOff>
    </xdr:to>
    <xdr:sp macro="" textlink="">
      <xdr:nvSpPr>
        <xdr:cNvPr id="42" name="Puolisuunnikas 41">
          <a:extLst>
            <a:ext uri="{FF2B5EF4-FFF2-40B4-BE49-F238E27FC236}">
              <a16:creationId xmlns:a16="http://schemas.microsoft.com/office/drawing/2014/main" id="{745673DC-1B9B-9A6A-866A-E4522A9D60EB}"/>
            </a:ext>
          </a:extLst>
        </xdr:cNvPr>
        <xdr:cNvSpPr/>
      </xdr:nvSpPr>
      <xdr:spPr>
        <a:xfrm>
          <a:off x="10535003" y="6003272"/>
          <a:ext cx="386997" cy="108857"/>
        </a:xfrm>
        <a:prstGeom prst="trapezoid">
          <a:avLst>
            <a:gd name="adj" fmla="val 84815"/>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i-FI"/>
        </a:p>
      </xdr:txBody>
    </xdr:sp>
    <xdr:clientData/>
  </xdr:twoCellAnchor>
  <xdr:twoCellAnchor>
    <xdr:from>
      <xdr:col>16</xdr:col>
      <xdr:colOff>588306</xdr:colOff>
      <xdr:row>21</xdr:row>
      <xdr:rowOff>167035</xdr:rowOff>
    </xdr:from>
    <xdr:to>
      <xdr:col>17</xdr:col>
      <xdr:colOff>369798</xdr:colOff>
      <xdr:row>22</xdr:row>
      <xdr:rowOff>90803</xdr:rowOff>
    </xdr:to>
    <xdr:sp macro="" textlink="">
      <xdr:nvSpPr>
        <xdr:cNvPr id="43" name="Puolisuunnikas 42">
          <a:extLst>
            <a:ext uri="{FF2B5EF4-FFF2-40B4-BE49-F238E27FC236}">
              <a16:creationId xmlns:a16="http://schemas.microsoft.com/office/drawing/2014/main" id="{22838D86-E6F7-422C-A9E9-A69D49B6A447}"/>
            </a:ext>
          </a:extLst>
        </xdr:cNvPr>
        <xdr:cNvSpPr/>
      </xdr:nvSpPr>
      <xdr:spPr>
        <a:xfrm rot="21426150">
          <a:off x="11729272" y="6029180"/>
          <a:ext cx="391092" cy="107699"/>
        </a:xfrm>
        <a:prstGeom prst="trapezoid">
          <a:avLst>
            <a:gd name="adj" fmla="val 84815"/>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i-FI"/>
        </a:p>
      </xdr:txBody>
    </xdr:sp>
    <xdr:clientData/>
  </xdr:twoCellAnchor>
  <xdr:twoCellAnchor>
    <xdr:from>
      <xdr:col>18</xdr:col>
      <xdr:colOff>204308</xdr:colOff>
      <xdr:row>21</xdr:row>
      <xdr:rowOff>110357</xdr:rowOff>
    </xdr:from>
    <xdr:to>
      <xdr:col>18</xdr:col>
      <xdr:colOff>472965</xdr:colOff>
      <xdr:row>22</xdr:row>
      <xdr:rowOff>66829</xdr:rowOff>
    </xdr:to>
    <xdr:sp macro="" textlink="">
      <xdr:nvSpPr>
        <xdr:cNvPr id="44" name="Puolisuunnikas 43">
          <a:extLst>
            <a:ext uri="{FF2B5EF4-FFF2-40B4-BE49-F238E27FC236}">
              <a16:creationId xmlns:a16="http://schemas.microsoft.com/office/drawing/2014/main" id="{0C06AFDC-068F-4F80-BBBB-BD5E7AC5EB68}"/>
            </a:ext>
          </a:extLst>
        </xdr:cNvPr>
        <xdr:cNvSpPr/>
      </xdr:nvSpPr>
      <xdr:spPr>
        <a:xfrm>
          <a:off x="12564474" y="5972502"/>
          <a:ext cx="268657" cy="140403"/>
        </a:xfrm>
        <a:prstGeom prst="trapezoid">
          <a:avLst>
            <a:gd name="adj" fmla="val 60500"/>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i-FI"/>
        </a:p>
      </xdr:txBody>
    </xdr:sp>
    <xdr:clientData/>
  </xdr:twoCellAnchor>
  <xdr:twoCellAnchor>
    <xdr:from>
      <xdr:col>18</xdr:col>
      <xdr:colOff>201588</xdr:colOff>
      <xdr:row>22</xdr:row>
      <xdr:rowOff>76258</xdr:rowOff>
    </xdr:from>
    <xdr:to>
      <xdr:col>18</xdr:col>
      <xdr:colOff>483476</xdr:colOff>
      <xdr:row>22</xdr:row>
      <xdr:rowOff>139262</xdr:rowOff>
    </xdr:to>
    <xdr:sp macro="" textlink="">
      <xdr:nvSpPr>
        <xdr:cNvPr id="45" name="Tasakylkinen kolmio 44">
          <a:extLst>
            <a:ext uri="{FF2B5EF4-FFF2-40B4-BE49-F238E27FC236}">
              <a16:creationId xmlns:a16="http://schemas.microsoft.com/office/drawing/2014/main" id="{B8706775-892E-225C-98DC-7440BEA2D8BB}"/>
            </a:ext>
          </a:extLst>
        </xdr:cNvPr>
        <xdr:cNvSpPr/>
      </xdr:nvSpPr>
      <xdr:spPr>
        <a:xfrm flipV="1">
          <a:off x="12561754" y="6122334"/>
          <a:ext cx="281888" cy="63004"/>
        </a:xfrm>
        <a:prstGeom prst="triangle">
          <a:avLst/>
        </a:prstGeom>
        <a:solidFill>
          <a:srgbClr val="D6DCE5"/>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i-FI"/>
        </a:p>
      </xdr:txBody>
    </xdr:sp>
    <xdr:clientData/>
  </xdr:twoCellAnchor>
  <xdr:twoCellAnchor>
    <xdr:from>
      <xdr:col>13</xdr:col>
      <xdr:colOff>490716</xdr:colOff>
      <xdr:row>21</xdr:row>
      <xdr:rowOff>162909</xdr:rowOff>
    </xdr:from>
    <xdr:to>
      <xdr:col>14</xdr:col>
      <xdr:colOff>5255</xdr:colOff>
      <xdr:row>22</xdr:row>
      <xdr:rowOff>60434</xdr:rowOff>
    </xdr:to>
    <xdr:sp macro="" textlink="">
      <xdr:nvSpPr>
        <xdr:cNvPr id="46" name="Puolisuunnikas 45">
          <a:extLst>
            <a:ext uri="{FF2B5EF4-FFF2-40B4-BE49-F238E27FC236}">
              <a16:creationId xmlns:a16="http://schemas.microsoft.com/office/drawing/2014/main" id="{3BE0D706-4492-4BED-BE1B-FE035C6F8C55}"/>
            </a:ext>
          </a:extLst>
        </xdr:cNvPr>
        <xdr:cNvSpPr/>
      </xdr:nvSpPr>
      <xdr:spPr>
        <a:xfrm>
          <a:off x="9802882" y="6025054"/>
          <a:ext cx="124139" cy="81456"/>
        </a:xfrm>
        <a:prstGeom prst="trapezoid">
          <a:avLst>
            <a:gd name="adj" fmla="val 44371"/>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i-FI"/>
        </a:p>
      </xdr:txBody>
    </xdr:sp>
    <xdr:clientData/>
  </xdr:twoCellAnchor>
  <xdr:twoCellAnchor>
    <xdr:from>
      <xdr:col>14</xdr:col>
      <xdr:colOff>275897</xdr:colOff>
      <xdr:row>24</xdr:row>
      <xdr:rowOff>68318</xdr:rowOff>
    </xdr:from>
    <xdr:to>
      <xdr:col>15</xdr:col>
      <xdr:colOff>551794</xdr:colOff>
      <xdr:row>25</xdr:row>
      <xdr:rowOff>44670</xdr:rowOff>
    </xdr:to>
    <xdr:sp macro="" textlink="">
      <xdr:nvSpPr>
        <xdr:cNvPr id="47" name="Tekstiruutu 46">
          <a:extLst>
            <a:ext uri="{FF2B5EF4-FFF2-40B4-BE49-F238E27FC236}">
              <a16:creationId xmlns:a16="http://schemas.microsoft.com/office/drawing/2014/main" id="{39534201-CF1F-EF34-CE93-F25B655D3402}"/>
            </a:ext>
          </a:extLst>
        </xdr:cNvPr>
        <xdr:cNvSpPr txBox="1"/>
      </xdr:nvSpPr>
      <xdr:spPr>
        <a:xfrm>
          <a:off x="10197663" y="6482256"/>
          <a:ext cx="885497" cy="204952"/>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800"/>
            <a:t>Lumitilan</a:t>
          </a:r>
          <a:r>
            <a:rPr lang="fi-FI" sz="800" baseline="0"/>
            <a:t> leveys</a:t>
          </a:r>
          <a:endParaRPr lang="fi-FI" sz="800"/>
        </a:p>
      </xdr:txBody>
    </xdr:sp>
    <xdr:clientData/>
  </xdr:twoCellAnchor>
  <xdr:twoCellAnchor>
    <xdr:from>
      <xdr:col>15</xdr:col>
      <xdr:colOff>21020</xdr:colOff>
      <xdr:row>23</xdr:row>
      <xdr:rowOff>63064</xdr:rowOff>
    </xdr:from>
    <xdr:to>
      <xdr:col>15</xdr:col>
      <xdr:colOff>378371</xdr:colOff>
      <xdr:row>23</xdr:row>
      <xdr:rowOff>157658</xdr:rowOff>
    </xdr:to>
    <xdr:sp macro="" textlink="">
      <xdr:nvSpPr>
        <xdr:cNvPr id="48" name="Oikea aaltosulje 47">
          <a:extLst>
            <a:ext uri="{FF2B5EF4-FFF2-40B4-BE49-F238E27FC236}">
              <a16:creationId xmlns:a16="http://schemas.microsoft.com/office/drawing/2014/main" id="{83C02668-75EA-BEF5-7276-C398B77DD117}"/>
            </a:ext>
          </a:extLst>
        </xdr:cNvPr>
        <xdr:cNvSpPr/>
      </xdr:nvSpPr>
      <xdr:spPr>
        <a:xfrm rot="5400000">
          <a:off x="10683765" y="6161692"/>
          <a:ext cx="94594" cy="357351"/>
        </a:xfrm>
        <a:prstGeom prst="rightBrace">
          <a:avLst>
            <a:gd name="adj1" fmla="val 8333"/>
            <a:gd name="adj2" fmla="val 49264"/>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i-FI" sz="1100"/>
        </a:p>
      </xdr:txBody>
    </xdr:sp>
    <xdr:clientData/>
  </xdr:twoCellAnchor>
  <xdr:twoCellAnchor>
    <xdr:from>
      <xdr:col>16</xdr:col>
      <xdr:colOff>585951</xdr:colOff>
      <xdr:row>23</xdr:row>
      <xdr:rowOff>15769</xdr:rowOff>
    </xdr:from>
    <xdr:to>
      <xdr:col>17</xdr:col>
      <xdr:colOff>373116</xdr:colOff>
      <xdr:row>23</xdr:row>
      <xdr:rowOff>105106</xdr:rowOff>
    </xdr:to>
    <xdr:sp macro="" textlink="">
      <xdr:nvSpPr>
        <xdr:cNvPr id="49" name="Oikea aaltosulje 48">
          <a:extLst>
            <a:ext uri="{FF2B5EF4-FFF2-40B4-BE49-F238E27FC236}">
              <a16:creationId xmlns:a16="http://schemas.microsoft.com/office/drawing/2014/main" id="{23958488-4883-4F28-AEC7-3798DCCC9219}"/>
            </a:ext>
          </a:extLst>
        </xdr:cNvPr>
        <xdr:cNvSpPr/>
      </xdr:nvSpPr>
      <xdr:spPr>
        <a:xfrm rot="5400000">
          <a:off x="11880631" y="6092062"/>
          <a:ext cx="89337" cy="396765"/>
        </a:xfrm>
        <a:prstGeom prst="rightBrace">
          <a:avLst>
            <a:gd name="adj1" fmla="val 8333"/>
            <a:gd name="adj2" fmla="val 49264"/>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i-FI" sz="1100"/>
        </a:p>
      </xdr:txBody>
    </xdr:sp>
    <xdr:clientData/>
  </xdr:twoCellAnchor>
  <xdr:twoCellAnchor>
    <xdr:from>
      <xdr:col>18</xdr:col>
      <xdr:colOff>210205</xdr:colOff>
      <xdr:row>23</xdr:row>
      <xdr:rowOff>15770</xdr:rowOff>
    </xdr:from>
    <xdr:to>
      <xdr:col>18</xdr:col>
      <xdr:colOff>454569</xdr:colOff>
      <xdr:row>23</xdr:row>
      <xdr:rowOff>105107</xdr:rowOff>
    </xdr:to>
    <xdr:sp macro="" textlink="">
      <xdr:nvSpPr>
        <xdr:cNvPr id="50" name="Oikea aaltosulje 49">
          <a:extLst>
            <a:ext uri="{FF2B5EF4-FFF2-40B4-BE49-F238E27FC236}">
              <a16:creationId xmlns:a16="http://schemas.microsoft.com/office/drawing/2014/main" id="{50B963A4-13EB-43AB-A4EB-5D22F1926864}"/>
            </a:ext>
          </a:extLst>
        </xdr:cNvPr>
        <xdr:cNvSpPr/>
      </xdr:nvSpPr>
      <xdr:spPr>
        <a:xfrm rot="5400000">
          <a:off x="12647884" y="6168264"/>
          <a:ext cx="89337" cy="244364"/>
        </a:xfrm>
        <a:prstGeom prst="rightBrace">
          <a:avLst>
            <a:gd name="adj1" fmla="val 8333"/>
            <a:gd name="adj2" fmla="val 49264"/>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i-FI" sz="1100"/>
        </a:p>
      </xdr:txBody>
    </xdr:sp>
    <xdr:clientData/>
  </xdr:twoCellAnchor>
  <xdr:twoCellAnchor>
    <xdr:from>
      <xdr:col>13</xdr:col>
      <xdr:colOff>499240</xdr:colOff>
      <xdr:row>23</xdr:row>
      <xdr:rowOff>36793</xdr:rowOff>
    </xdr:from>
    <xdr:to>
      <xdr:col>14</xdr:col>
      <xdr:colOff>13138</xdr:colOff>
      <xdr:row>23</xdr:row>
      <xdr:rowOff>136637</xdr:rowOff>
    </xdr:to>
    <xdr:sp macro="" textlink="">
      <xdr:nvSpPr>
        <xdr:cNvPr id="51" name="Oikea aaltosulje 50">
          <a:extLst>
            <a:ext uri="{FF2B5EF4-FFF2-40B4-BE49-F238E27FC236}">
              <a16:creationId xmlns:a16="http://schemas.microsoft.com/office/drawing/2014/main" id="{E5627F17-2232-40F5-96DB-45A55E493F66}"/>
            </a:ext>
          </a:extLst>
        </xdr:cNvPr>
        <xdr:cNvSpPr/>
      </xdr:nvSpPr>
      <xdr:spPr>
        <a:xfrm rot="5400000">
          <a:off x="9823233" y="6254973"/>
          <a:ext cx="99844" cy="123498"/>
        </a:xfrm>
        <a:prstGeom prst="rightBrace">
          <a:avLst>
            <a:gd name="adj1" fmla="val 8333"/>
            <a:gd name="adj2" fmla="val 49264"/>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i-FI" sz="1100"/>
        </a:p>
      </xdr:txBody>
    </xdr:sp>
    <xdr:clientData/>
  </xdr:twoCellAnchor>
  <xdr:twoCellAnchor>
    <xdr:from>
      <xdr:col>15</xdr:col>
      <xdr:colOff>283642</xdr:colOff>
      <xdr:row>14</xdr:row>
      <xdr:rowOff>208547</xdr:rowOff>
    </xdr:from>
    <xdr:to>
      <xdr:col>17</xdr:col>
      <xdr:colOff>425116</xdr:colOff>
      <xdr:row>16</xdr:row>
      <xdr:rowOff>160421</xdr:rowOff>
    </xdr:to>
    <xdr:sp macro="" textlink="">
      <xdr:nvSpPr>
        <xdr:cNvPr id="52" name="Tekstiruutu 51">
          <a:extLst>
            <a:ext uri="{FF2B5EF4-FFF2-40B4-BE49-F238E27FC236}">
              <a16:creationId xmlns:a16="http://schemas.microsoft.com/office/drawing/2014/main" id="{DEA465C8-B30B-45D0-98B1-33CFA6785425}"/>
            </a:ext>
          </a:extLst>
        </xdr:cNvPr>
        <xdr:cNvSpPr txBox="1"/>
      </xdr:nvSpPr>
      <xdr:spPr>
        <a:xfrm>
          <a:off x="10807263" y="4628147"/>
          <a:ext cx="1360674" cy="505327"/>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800"/>
            <a:t>Lumikasan</a:t>
          </a:r>
          <a:r>
            <a:rPr lang="fi-FI" sz="800" baseline="0"/>
            <a:t> korkeuden maksimikorkeus on syytä olla näkemien vuoksi 0,8 m</a:t>
          </a:r>
          <a:endParaRPr lang="fi-FI" sz="800"/>
        </a:p>
      </xdr:txBody>
    </xdr:sp>
    <xdr:clientData/>
  </xdr:twoCellAnchor>
  <xdr:twoCellAnchor>
    <xdr:from>
      <xdr:col>15</xdr:col>
      <xdr:colOff>240632</xdr:colOff>
      <xdr:row>16</xdr:row>
      <xdr:rowOff>160421</xdr:rowOff>
    </xdr:from>
    <xdr:to>
      <xdr:col>15</xdr:col>
      <xdr:colOff>513347</xdr:colOff>
      <xdr:row>21</xdr:row>
      <xdr:rowOff>136358</xdr:rowOff>
    </xdr:to>
    <xdr:cxnSp macro="">
      <xdr:nvCxnSpPr>
        <xdr:cNvPr id="53" name="Suora nuoliyhdysviiva 52">
          <a:extLst>
            <a:ext uri="{FF2B5EF4-FFF2-40B4-BE49-F238E27FC236}">
              <a16:creationId xmlns:a16="http://schemas.microsoft.com/office/drawing/2014/main" id="{79093E21-5829-4A68-A006-231083160A43}"/>
            </a:ext>
          </a:extLst>
        </xdr:cNvPr>
        <xdr:cNvCxnSpPr/>
      </xdr:nvCxnSpPr>
      <xdr:spPr>
        <a:xfrm flipH="1">
          <a:off x="10764253" y="5133474"/>
          <a:ext cx="272715" cy="8983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497305</xdr:colOff>
      <xdr:row>16</xdr:row>
      <xdr:rowOff>144379</xdr:rowOff>
    </xdr:from>
    <xdr:to>
      <xdr:col>17</xdr:col>
      <xdr:colOff>160421</xdr:colOff>
      <xdr:row>21</xdr:row>
      <xdr:rowOff>128337</xdr:rowOff>
    </xdr:to>
    <xdr:cxnSp macro="">
      <xdr:nvCxnSpPr>
        <xdr:cNvPr id="56" name="Suora nuoliyhdysviiva 55">
          <a:extLst>
            <a:ext uri="{FF2B5EF4-FFF2-40B4-BE49-F238E27FC236}">
              <a16:creationId xmlns:a16="http://schemas.microsoft.com/office/drawing/2014/main" id="{1D2EAD03-50B1-4AC1-8AB9-A1CDF45BB03B}"/>
            </a:ext>
          </a:extLst>
        </xdr:cNvPr>
        <xdr:cNvCxnSpPr/>
      </xdr:nvCxnSpPr>
      <xdr:spPr>
        <a:xfrm>
          <a:off x="11630526" y="5117432"/>
          <a:ext cx="272716" cy="90637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139418</xdr:colOff>
      <xdr:row>0</xdr:row>
      <xdr:rowOff>53341</xdr:rowOff>
    </xdr:from>
    <xdr:to>
      <xdr:col>12</xdr:col>
      <xdr:colOff>472953</xdr:colOff>
      <xdr:row>0</xdr:row>
      <xdr:rowOff>297181</xdr:rowOff>
    </xdr:to>
    <xdr:pic>
      <xdr:nvPicPr>
        <xdr:cNvPr id="2" name="Kuva 1">
          <a:extLst>
            <a:ext uri="{FF2B5EF4-FFF2-40B4-BE49-F238E27FC236}">
              <a16:creationId xmlns:a16="http://schemas.microsoft.com/office/drawing/2014/main" id="{0EC18B81-A418-4B52-9803-F989AB04F0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75998" y="53341"/>
          <a:ext cx="333535" cy="2438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139418</xdr:colOff>
      <xdr:row>0</xdr:row>
      <xdr:rowOff>53341</xdr:rowOff>
    </xdr:from>
    <xdr:to>
      <xdr:col>12</xdr:col>
      <xdr:colOff>426719</xdr:colOff>
      <xdr:row>0</xdr:row>
      <xdr:rowOff>308186</xdr:rowOff>
    </xdr:to>
    <xdr:pic>
      <xdr:nvPicPr>
        <xdr:cNvPr id="2" name="Kuva 1">
          <a:extLst>
            <a:ext uri="{FF2B5EF4-FFF2-40B4-BE49-F238E27FC236}">
              <a16:creationId xmlns:a16="http://schemas.microsoft.com/office/drawing/2014/main" id="{38873F8D-ECA7-41AC-91C7-21903C56A1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54618" y="53341"/>
          <a:ext cx="287301" cy="254845"/>
        </a:xfrm>
        <a:prstGeom prst="rect">
          <a:avLst/>
        </a:prstGeom>
      </xdr:spPr>
    </xdr:pic>
    <xdr:clientData/>
  </xdr:twoCellAnchor>
  <xdr:twoCellAnchor editAs="oneCell">
    <xdr:from>
      <xdr:col>0</xdr:col>
      <xdr:colOff>45720</xdr:colOff>
      <xdr:row>3</xdr:row>
      <xdr:rowOff>106680</xdr:rowOff>
    </xdr:from>
    <xdr:to>
      <xdr:col>12</xdr:col>
      <xdr:colOff>387926</xdr:colOff>
      <xdr:row>22</xdr:row>
      <xdr:rowOff>168815</xdr:rowOff>
    </xdr:to>
    <xdr:pic>
      <xdr:nvPicPr>
        <xdr:cNvPr id="3" name="Kuva 2">
          <a:extLst>
            <a:ext uri="{FF2B5EF4-FFF2-40B4-BE49-F238E27FC236}">
              <a16:creationId xmlns:a16="http://schemas.microsoft.com/office/drawing/2014/main" id="{0DFC539E-6D47-B942-4DD8-38037C62BA5D}"/>
            </a:ext>
          </a:extLst>
        </xdr:cNvPr>
        <xdr:cNvPicPr>
          <a:picLocks noChangeAspect="1"/>
        </xdr:cNvPicPr>
      </xdr:nvPicPr>
      <xdr:blipFill>
        <a:blip xmlns:r="http://schemas.openxmlformats.org/officeDocument/2006/relationships" r:embed="rId2"/>
        <a:stretch>
          <a:fillRect/>
        </a:stretch>
      </xdr:blipFill>
      <xdr:spPr>
        <a:xfrm>
          <a:off x="45720" y="800100"/>
          <a:ext cx="7657406" cy="3536855"/>
        </a:xfrm>
        <a:prstGeom prst="rect">
          <a:avLst/>
        </a:prstGeom>
        <a:ln w="22225">
          <a:solidFill>
            <a:schemeClr val="tx1"/>
          </a:solidFill>
        </a:ln>
      </xdr:spPr>
    </xdr:pic>
    <xdr:clientData/>
  </xdr:twoCellAnchor>
  <xdr:twoCellAnchor>
    <xdr:from>
      <xdr:col>6</xdr:col>
      <xdr:colOff>21853</xdr:colOff>
      <xdr:row>17</xdr:row>
      <xdr:rowOff>126850</xdr:rowOff>
    </xdr:from>
    <xdr:to>
      <xdr:col>6</xdr:col>
      <xdr:colOff>526489</xdr:colOff>
      <xdr:row>18</xdr:row>
      <xdr:rowOff>155617</xdr:rowOff>
    </xdr:to>
    <xdr:sp macro="" textlink="">
      <xdr:nvSpPr>
        <xdr:cNvPr id="4" name="Puolisuunnikas 3">
          <a:extLst>
            <a:ext uri="{FF2B5EF4-FFF2-40B4-BE49-F238E27FC236}">
              <a16:creationId xmlns:a16="http://schemas.microsoft.com/office/drawing/2014/main" id="{03309437-0704-D635-A6E8-9D9B76A0A672}"/>
            </a:ext>
          </a:extLst>
        </xdr:cNvPr>
        <xdr:cNvSpPr/>
      </xdr:nvSpPr>
      <xdr:spPr>
        <a:xfrm>
          <a:off x="3679453" y="3380590"/>
          <a:ext cx="504636" cy="211647"/>
        </a:xfrm>
        <a:prstGeom prst="trapezoid">
          <a:avLst>
            <a:gd name="adj" fmla="val 84054"/>
          </a:avLst>
        </a:prstGeom>
        <a:solidFill>
          <a:schemeClr val="tx2">
            <a:lumMod val="20000"/>
            <a:lumOff val="80000"/>
          </a:schemeClr>
        </a:solidFill>
        <a:ln w="19050">
          <a:solidFill>
            <a:srgbClr val="4472C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i-FI"/>
        </a:p>
      </xdr:txBody>
    </xdr:sp>
    <xdr:clientData/>
  </xdr:twoCellAnchor>
  <xdr:twoCellAnchor>
    <xdr:from>
      <xdr:col>9</xdr:col>
      <xdr:colOff>102282</xdr:colOff>
      <xdr:row>17</xdr:row>
      <xdr:rowOff>145666</xdr:rowOff>
    </xdr:from>
    <xdr:to>
      <xdr:col>9</xdr:col>
      <xdr:colOff>526488</xdr:colOff>
      <xdr:row>18</xdr:row>
      <xdr:rowOff>155618</xdr:rowOff>
    </xdr:to>
    <xdr:sp macro="" textlink="">
      <xdr:nvSpPr>
        <xdr:cNvPr id="5" name="Puolisuunnikas 4">
          <a:extLst>
            <a:ext uri="{FF2B5EF4-FFF2-40B4-BE49-F238E27FC236}">
              <a16:creationId xmlns:a16="http://schemas.microsoft.com/office/drawing/2014/main" id="{C7A6C4F3-C38B-5726-7BEA-1BB83C7FB029}"/>
            </a:ext>
          </a:extLst>
        </xdr:cNvPr>
        <xdr:cNvSpPr/>
      </xdr:nvSpPr>
      <xdr:spPr>
        <a:xfrm>
          <a:off x="5588682" y="3399406"/>
          <a:ext cx="424206" cy="192832"/>
        </a:xfrm>
        <a:prstGeom prst="trapezoid">
          <a:avLst>
            <a:gd name="adj" fmla="val 84054"/>
          </a:avLst>
        </a:prstGeom>
        <a:solidFill>
          <a:schemeClr val="tx2">
            <a:lumMod val="20000"/>
            <a:lumOff val="80000"/>
          </a:schemeClr>
        </a:solidFill>
        <a:ln w="19050">
          <a:solidFill>
            <a:srgbClr val="4472C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i-FI"/>
        </a:p>
      </xdr:txBody>
    </xdr:sp>
    <xdr:clientData/>
  </xdr:twoCellAnchor>
  <xdr:twoCellAnchor>
    <xdr:from>
      <xdr:col>3</xdr:col>
      <xdr:colOff>21854</xdr:colOff>
      <xdr:row>17</xdr:row>
      <xdr:rowOff>98020</xdr:rowOff>
    </xdr:from>
    <xdr:to>
      <xdr:col>3</xdr:col>
      <xdr:colOff>446060</xdr:colOff>
      <xdr:row>18</xdr:row>
      <xdr:rowOff>107972</xdr:rowOff>
    </xdr:to>
    <xdr:sp macro="" textlink="">
      <xdr:nvSpPr>
        <xdr:cNvPr id="6" name="Puolisuunnikas 5">
          <a:extLst>
            <a:ext uri="{FF2B5EF4-FFF2-40B4-BE49-F238E27FC236}">
              <a16:creationId xmlns:a16="http://schemas.microsoft.com/office/drawing/2014/main" id="{207B935D-72EF-BB69-4DF1-763FA99706E3}"/>
            </a:ext>
          </a:extLst>
        </xdr:cNvPr>
        <xdr:cNvSpPr/>
      </xdr:nvSpPr>
      <xdr:spPr>
        <a:xfrm>
          <a:off x="1850654" y="3351760"/>
          <a:ext cx="424206" cy="192832"/>
        </a:xfrm>
        <a:prstGeom prst="trapezoid">
          <a:avLst>
            <a:gd name="adj" fmla="val 84054"/>
          </a:avLst>
        </a:prstGeom>
        <a:solidFill>
          <a:schemeClr val="tx2">
            <a:lumMod val="20000"/>
            <a:lumOff val="80000"/>
          </a:schemeClr>
        </a:solidFill>
        <a:ln w="19050">
          <a:solidFill>
            <a:srgbClr val="4472C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i-FI"/>
        </a:p>
      </xdr:txBody>
    </xdr:sp>
    <xdr:clientData/>
  </xdr:twoCellAnchor>
  <xdr:twoCellAnchor>
    <xdr:from>
      <xdr:col>4</xdr:col>
      <xdr:colOff>190500</xdr:colOff>
      <xdr:row>10</xdr:row>
      <xdr:rowOff>144310</xdr:rowOff>
    </xdr:from>
    <xdr:to>
      <xdr:col>8</xdr:col>
      <xdr:colOff>533400</xdr:colOff>
      <xdr:row>12</xdr:row>
      <xdr:rowOff>129070</xdr:rowOff>
    </xdr:to>
    <xdr:sp macro="" textlink="">
      <xdr:nvSpPr>
        <xdr:cNvPr id="7" name="Tekstiruutu 6">
          <a:extLst>
            <a:ext uri="{FF2B5EF4-FFF2-40B4-BE49-F238E27FC236}">
              <a16:creationId xmlns:a16="http://schemas.microsoft.com/office/drawing/2014/main" id="{EB7F196A-C07B-6E3E-CDE5-655A7D698997}"/>
            </a:ext>
          </a:extLst>
        </xdr:cNvPr>
        <xdr:cNvSpPr txBox="1"/>
      </xdr:nvSpPr>
      <xdr:spPr>
        <a:xfrm>
          <a:off x="2636426" y="2101051"/>
          <a:ext cx="2788826" cy="342241"/>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800"/>
            <a:t>Usein keskikaista jää hyödyntämättä lumitilana, kun aurataan kulkusuuntaan nähden oikealle maantieauroilla. </a:t>
          </a:r>
        </a:p>
      </xdr:txBody>
    </xdr:sp>
    <xdr:clientData/>
  </xdr:twoCellAnchor>
  <xdr:twoCellAnchor>
    <xdr:from>
      <xdr:col>0</xdr:col>
      <xdr:colOff>167640</xdr:colOff>
      <xdr:row>22</xdr:row>
      <xdr:rowOff>7620</xdr:rowOff>
    </xdr:from>
    <xdr:to>
      <xdr:col>4</xdr:col>
      <xdr:colOff>510540</xdr:colOff>
      <xdr:row>24</xdr:row>
      <xdr:rowOff>129540</xdr:rowOff>
    </xdr:to>
    <xdr:sp macro="" textlink="">
      <xdr:nvSpPr>
        <xdr:cNvPr id="8" name="Tekstiruutu 7">
          <a:extLst>
            <a:ext uri="{FF2B5EF4-FFF2-40B4-BE49-F238E27FC236}">
              <a16:creationId xmlns:a16="http://schemas.microsoft.com/office/drawing/2014/main" id="{F466239B-3CA5-4D48-80C6-B2F52BBE997C}"/>
            </a:ext>
          </a:extLst>
        </xdr:cNvPr>
        <xdr:cNvSpPr txBox="1"/>
      </xdr:nvSpPr>
      <xdr:spPr>
        <a:xfrm>
          <a:off x="167640" y="4191000"/>
          <a:ext cx="2781300" cy="48768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800"/>
            <a:t>Reunoilla ei ole lumitilaa laisinkaan. Reunoilla luontainen auraussuunta olisi kulkusuuntaa nähden oikealle, eli tonttien suuntaan. </a:t>
          </a:r>
        </a:p>
      </xdr:txBody>
    </xdr:sp>
    <xdr:clientData/>
  </xdr:twoCellAnchor>
  <xdr:twoCellAnchor editAs="oneCell">
    <xdr:from>
      <xdr:col>13</xdr:col>
      <xdr:colOff>30480</xdr:colOff>
      <xdr:row>3</xdr:row>
      <xdr:rowOff>0</xdr:rowOff>
    </xdr:from>
    <xdr:to>
      <xdr:col>27</xdr:col>
      <xdr:colOff>379438</xdr:colOff>
      <xdr:row>32</xdr:row>
      <xdr:rowOff>152020</xdr:rowOff>
    </xdr:to>
    <xdr:pic>
      <xdr:nvPicPr>
        <xdr:cNvPr id="9" name="Kuva 8">
          <a:extLst>
            <a:ext uri="{FF2B5EF4-FFF2-40B4-BE49-F238E27FC236}">
              <a16:creationId xmlns:a16="http://schemas.microsoft.com/office/drawing/2014/main" id="{D3459D73-1C46-398B-93DA-6017556378C9}"/>
            </a:ext>
          </a:extLst>
        </xdr:cNvPr>
        <xdr:cNvPicPr>
          <a:picLocks noChangeAspect="1"/>
        </xdr:cNvPicPr>
      </xdr:nvPicPr>
      <xdr:blipFill>
        <a:blip xmlns:r="http://schemas.openxmlformats.org/officeDocument/2006/relationships" r:embed="rId3"/>
        <a:stretch>
          <a:fillRect/>
        </a:stretch>
      </xdr:blipFill>
      <xdr:spPr>
        <a:xfrm>
          <a:off x="7955280" y="708660"/>
          <a:ext cx="8883358" cy="5455540"/>
        </a:xfrm>
        <a:prstGeom prst="rect">
          <a:avLst/>
        </a:prstGeom>
        <a:ln w="19050">
          <a:solidFill>
            <a:schemeClr val="tx1"/>
          </a:solidFill>
        </a:ln>
      </xdr:spPr>
    </xdr:pic>
    <xdr:clientData/>
  </xdr:twoCellAnchor>
  <xdr:twoCellAnchor>
    <xdr:from>
      <xdr:col>18</xdr:col>
      <xdr:colOff>44172</xdr:colOff>
      <xdr:row>13</xdr:row>
      <xdr:rowOff>156147</xdr:rowOff>
    </xdr:from>
    <xdr:to>
      <xdr:col>19</xdr:col>
      <xdr:colOff>385728</xdr:colOff>
      <xdr:row>14</xdr:row>
      <xdr:rowOff>58277</xdr:rowOff>
    </xdr:to>
    <xdr:sp macro="" textlink="">
      <xdr:nvSpPr>
        <xdr:cNvPr id="10" name="Suorakulmio 9">
          <a:extLst>
            <a:ext uri="{FF2B5EF4-FFF2-40B4-BE49-F238E27FC236}">
              <a16:creationId xmlns:a16="http://schemas.microsoft.com/office/drawing/2014/main" id="{4B3F481A-BA65-4094-3512-32272D385DAC}"/>
            </a:ext>
          </a:extLst>
        </xdr:cNvPr>
        <xdr:cNvSpPr/>
      </xdr:nvSpPr>
      <xdr:spPr>
        <a:xfrm rot="1264252">
          <a:off x="11016972" y="2693607"/>
          <a:ext cx="951156" cy="85010"/>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i-FI"/>
        </a:p>
      </xdr:txBody>
    </xdr:sp>
    <xdr:clientData/>
  </xdr:twoCellAnchor>
  <xdr:twoCellAnchor>
    <xdr:from>
      <xdr:col>17</xdr:col>
      <xdr:colOff>525403</xdr:colOff>
      <xdr:row>15</xdr:row>
      <xdr:rowOff>62072</xdr:rowOff>
    </xdr:from>
    <xdr:to>
      <xdr:col>19</xdr:col>
      <xdr:colOff>287773</xdr:colOff>
      <xdr:row>15</xdr:row>
      <xdr:rowOff>163783</xdr:rowOff>
    </xdr:to>
    <xdr:sp macro="" textlink="">
      <xdr:nvSpPr>
        <xdr:cNvPr id="11" name="Suorakulmio 10">
          <a:extLst>
            <a:ext uri="{FF2B5EF4-FFF2-40B4-BE49-F238E27FC236}">
              <a16:creationId xmlns:a16="http://schemas.microsoft.com/office/drawing/2014/main" id="{4CE23EB1-0599-25D2-42CD-678E9B552A8B}"/>
            </a:ext>
          </a:extLst>
        </xdr:cNvPr>
        <xdr:cNvSpPr/>
      </xdr:nvSpPr>
      <xdr:spPr>
        <a:xfrm rot="1352867">
          <a:off x="10888603" y="2965292"/>
          <a:ext cx="981570" cy="101711"/>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i-FI"/>
        </a:p>
      </xdr:txBody>
    </xdr:sp>
    <xdr:clientData/>
  </xdr:twoCellAnchor>
  <xdr:twoCellAnchor>
    <xdr:from>
      <xdr:col>17</xdr:col>
      <xdr:colOff>311166</xdr:colOff>
      <xdr:row>17</xdr:row>
      <xdr:rowOff>42255</xdr:rowOff>
    </xdr:from>
    <xdr:to>
      <xdr:col>19</xdr:col>
      <xdr:colOff>226855</xdr:colOff>
      <xdr:row>17</xdr:row>
      <xdr:rowOff>128311</xdr:rowOff>
    </xdr:to>
    <xdr:sp macro="" textlink="">
      <xdr:nvSpPr>
        <xdr:cNvPr id="12" name="Suorakulmio 11">
          <a:extLst>
            <a:ext uri="{FF2B5EF4-FFF2-40B4-BE49-F238E27FC236}">
              <a16:creationId xmlns:a16="http://schemas.microsoft.com/office/drawing/2014/main" id="{67C91685-2A10-FB23-88A0-399EBDC7EF77}"/>
            </a:ext>
          </a:extLst>
        </xdr:cNvPr>
        <xdr:cNvSpPr/>
      </xdr:nvSpPr>
      <xdr:spPr>
        <a:xfrm rot="1264252">
          <a:off x="10674366" y="3311235"/>
          <a:ext cx="1134889" cy="86056"/>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i-FI"/>
        </a:p>
      </xdr:txBody>
    </xdr:sp>
    <xdr:clientData/>
  </xdr:twoCellAnchor>
  <xdr:twoCellAnchor>
    <xdr:from>
      <xdr:col>22</xdr:col>
      <xdr:colOff>97466</xdr:colOff>
      <xdr:row>19</xdr:row>
      <xdr:rowOff>118835</xdr:rowOff>
    </xdr:from>
    <xdr:to>
      <xdr:col>23</xdr:col>
      <xdr:colOff>439022</xdr:colOff>
      <xdr:row>20</xdr:row>
      <xdr:rowOff>20965</xdr:rowOff>
    </xdr:to>
    <xdr:sp macro="" textlink="">
      <xdr:nvSpPr>
        <xdr:cNvPr id="13" name="Suorakulmio 12">
          <a:extLst>
            <a:ext uri="{FF2B5EF4-FFF2-40B4-BE49-F238E27FC236}">
              <a16:creationId xmlns:a16="http://schemas.microsoft.com/office/drawing/2014/main" id="{DDC76078-650C-180E-6430-609657708F12}"/>
            </a:ext>
          </a:extLst>
        </xdr:cNvPr>
        <xdr:cNvSpPr/>
      </xdr:nvSpPr>
      <xdr:spPr>
        <a:xfrm rot="1929759">
          <a:off x="13508666" y="3753575"/>
          <a:ext cx="951156" cy="85010"/>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i-FI"/>
        </a:p>
      </xdr:txBody>
    </xdr:sp>
    <xdr:clientData/>
  </xdr:twoCellAnchor>
  <xdr:twoCellAnchor>
    <xdr:from>
      <xdr:col>21</xdr:col>
      <xdr:colOff>556537</xdr:colOff>
      <xdr:row>20</xdr:row>
      <xdr:rowOff>178112</xdr:rowOff>
    </xdr:from>
    <xdr:to>
      <xdr:col>23</xdr:col>
      <xdr:colOff>288493</xdr:colOff>
      <xdr:row>21</xdr:row>
      <xdr:rowOff>80242</xdr:rowOff>
    </xdr:to>
    <xdr:sp macro="" textlink="">
      <xdr:nvSpPr>
        <xdr:cNvPr id="14" name="Suorakulmio 13">
          <a:extLst>
            <a:ext uri="{FF2B5EF4-FFF2-40B4-BE49-F238E27FC236}">
              <a16:creationId xmlns:a16="http://schemas.microsoft.com/office/drawing/2014/main" id="{C05E7966-1285-F0A0-45FA-40E338BD0201}"/>
            </a:ext>
          </a:extLst>
        </xdr:cNvPr>
        <xdr:cNvSpPr/>
      </xdr:nvSpPr>
      <xdr:spPr>
        <a:xfrm rot="1929759">
          <a:off x="13358137" y="3995732"/>
          <a:ext cx="951156" cy="85010"/>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i-FI"/>
        </a:p>
      </xdr:txBody>
    </xdr:sp>
    <xdr:clientData/>
  </xdr:twoCellAnchor>
  <xdr:twoCellAnchor>
    <xdr:from>
      <xdr:col>21</xdr:col>
      <xdr:colOff>456790</xdr:colOff>
      <xdr:row>21</xdr:row>
      <xdr:rowOff>117244</xdr:rowOff>
    </xdr:from>
    <xdr:to>
      <xdr:col>22</xdr:col>
      <xdr:colOff>137013</xdr:colOff>
      <xdr:row>22</xdr:row>
      <xdr:rowOff>19227</xdr:rowOff>
    </xdr:to>
    <xdr:sp macro="" textlink="">
      <xdr:nvSpPr>
        <xdr:cNvPr id="15" name="Suorakulmio 14">
          <a:extLst>
            <a:ext uri="{FF2B5EF4-FFF2-40B4-BE49-F238E27FC236}">
              <a16:creationId xmlns:a16="http://schemas.microsoft.com/office/drawing/2014/main" id="{B3CB1C70-804C-4AC5-FB1E-BB0BD6C989DA}"/>
            </a:ext>
          </a:extLst>
        </xdr:cNvPr>
        <xdr:cNvSpPr/>
      </xdr:nvSpPr>
      <xdr:spPr>
        <a:xfrm rot="1929759">
          <a:off x="13258390" y="4117744"/>
          <a:ext cx="289823" cy="84863"/>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i-FI"/>
        </a:p>
      </xdr:txBody>
    </xdr:sp>
    <xdr:clientData/>
  </xdr:twoCellAnchor>
  <xdr:twoCellAnchor>
    <xdr:from>
      <xdr:col>22</xdr:col>
      <xdr:colOff>349908</xdr:colOff>
      <xdr:row>23</xdr:row>
      <xdr:rowOff>80707</xdr:rowOff>
    </xdr:from>
    <xdr:to>
      <xdr:col>23</xdr:col>
      <xdr:colOff>30131</xdr:colOff>
      <xdr:row>23</xdr:row>
      <xdr:rowOff>165570</xdr:rowOff>
    </xdr:to>
    <xdr:sp macro="" textlink="">
      <xdr:nvSpPr>
        <xdr:cNvPr id="16" name="Suorakulmio 15">
          <a:extLst>
            <a:ext uri="{FF2B5EF4-FFF2-40B4-BE49-F238E27FC236}">
              <a16:creationId xmlns:a16="http://schemas.microsoft.com/office/drawing/2014/main" id="{D0279B5A-7363-C62A-D348-07E89B6DD52E}"/>
            </a:ext>
          </a:extLst>
        </xdr:cNvPr>
        <xdr:cNvSpPr/>
      </xdr:nvSpPr>
      <xdr:spPr>
        <a:xfrm rot="1929759">
          <a:off x="13761108" y="4446967"/>
          <a:ext cx="289823" cy="84863"/>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i-FI"/>
        </a:p>
      </xdr:txBody>
    </xdr:sp>
    <xdr:clientData/>
  </xdr:twoCellAnchor>
  <xdr:twoCellAnchor>
    <xdr:from>
      <xdr:col>24</xdr:col>
      <xdr:colOff>500839</xdr:colOff>
      <xdr:row>29</xdr:row>
      <xdr:rowOff>166641</xdr:rowOff>
    </xdr:from>
    <xdr:to>
      <xdr:col>25</xdr:col>
      <xdr:colOff>181062</xdr:colOff>
      <xdr:row>30</xdr:row>
      <xdr:rowOff>70134</xdr:rowOff>
    </xdr:to>
    <xdr:sp macro="" textlink="">
      <xdr:nvSpPr>
        <xdr:cNvPr id="17" name="Suorakulmio 16">
          <a:extLst>
            <a:ext uri="{FF2B5EF4-FFF2-40B4-BE49-F238E27FC236}">
              <a16:creationId xmlns:a16="http://schemas.microsoft.com/office/drawing/2014/main" id="{11C83E92-ECB7-A705-CBA5-ABAE61985CB1}"/>
            </a:ext>
          </a:extLst>
        </xdr:cNvPr>
        <xdr:cNvSpPr/>
      </xdr:nvSpPr>
      <xdr:spPr>
        <a:xfrm rot="2579602">
          <a:off x="15131239" y="5630181"/>
          <a:ext cx="289823" cy="86373"/>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i-FI"/>
        </a:p>
      </xdr:txBody>
    </xdr:sp>
    <xdr:clientData/>
  </xdr:twoCellAnchor>
  <xdr:twoCellAnchor>
    <xdr:from>
      <xdr:col>25</xdr:col>
      <xdr:colOff>289097</xdr:colOff>
      <xdr:row>26</xdr:row>
      <xdr:rowOff>177241</xdr:rowOff>
    </xdr:from>
    <xdr:to>
      <xdr:col>26</xdr:col>
      <xdr:colOff>48020</xdr:colOff>
      <xdr:row>27</xdr:row>
      <xdr:rowOff>76166</xdr:rowOff>
    </xdr:to>
    <xdr:sp macro="" textlink="">
      <xdr:nvSpPr>
        <xdr:cNvPr id="18" name="Suorakulmio 17">
          <a:extLst>
            <a:ext uri="{FF2B5EF4-FFF2-40B4-BE49-F238E27FC236}">
              <a16:creationId xmlns:a16="http://schemas.microsoft.com/office/drawing/2014/main" id="{11629CB9-38C4-2270-7EFE-463C25B08E42}"/>
            </a:ext>
          </a:extLst>
        </xdr:cNvPr>
        <xdr:cNvSpPr/>
      </xdr:nvSpPr>
      <xdr:spPr>
        <a:xfrm rot="2579602">
          <a:off x="15529097" y="5092141"/>
          <a:ext cx="368523" cy="81805"/>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i-FI"/>
        </a:p>
      </xdr:txBody>
    </xdr:sp>
    <xdr:clientData/>
  </xdr:twoCellAnchor>
  <xdr:twoCellAnchor>
    <xdr:from>
      <xdr:col>18</xdr:col>
      <xdr:colOff>190500</xdr:colOff>
      <xdr:row>10</xdr:row>
      <xdr:rowOff>1</xdr:rowOff>
    </xdr:from>
    <xdr:to>
      <xdr:col>22</xdr:col>
      <xdr:colOff>220980</xdr:colOff>
      <xdr:row>11</xdr:row>
      <xdr:rowOff>99060</xdr:rowOff>
    </xdr:to>
    <xdr:sp macro="" textlink="">
      <xdr:nvSpPr>
        <xdr:cNvPr id="19" name="Suorakulmio: Pyöristetyt kulmat 18">
          <a:extLst>
            <a:ext uri="{FF2B5EF4-FFF2-40B4-BE49-F238E27FC236}">
              <a16:creationId xmlns:a16="http://schemas.microsoft.com/office/drawing/2014/main" id="{B89C3B78-00F0-22B7-7AF4-9CE6F83BD9E2}"/>
            </a:ext>
          </a:extLst>
        </xdr:cNvPr>
        <xdr:cNvSpPr/>
      </xdr:nvSpPr>
      <xdr:spPr>
        <a:xfrm>
          <a:off x="11163300" y="1988821"/>
          <a:ext cx="2468880" cy="281939"/>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i-FI" sz="1400" b="1">
              <a:solidFill>
                <a:schemeClr val="tx1"/>
              </a:solidFill>
            </a:rPr>
            <a:t>-</a:t>
          </a:r>
          <a:r>
            <a:rPr lang="fi-FI" sz="1400" b="1" baseline="0">
              <a:solidFill>
                <a:schemeClr val="tx1"/>
              </a:solidFill>
            </a:rPr>
            <a:t> 25 m lumitiloihin 1, 2 ja 3</a:t>
          </a:r>
          <a:endParaRPr lang="fi-FI" sz="1400" b="1">
            <a:solidFill>
              <a:schemeClr val="tx1"/>
            </a:solidFill>
          </a:endParaRPr>
        </a:p>
      </xdr:txBody>
    </xdr:sp>
    <xdr:clientData/>
  </xdr:twoCellAnchor>
  <xdr:twoCellAnchor>
    <xdr:from>
      <xdr:col>21</xdr:col>
      <xdr:colOff>506401</xdr:colOff>
      <xdr:row>15</xdr:row>
      <xdr:rowOff>82371</xdr:rowOff>
    </xdr:from>
    <xdr:to>
      <xdr:col>25</xdr:col>
      <xdr:colOff>68580</xdr:colOff>
      <xdr:row>17</xdr:row>
      <xdr:rowOff>88086</xdr:rowOff>
    </xdr:to>
    <xdr:sp macro="" textlink="">
      <xdr:nvSpPr>
        <xdr:cNvPr id="20" name="Suorakulmio: Pyöristetyt kulmat 19">
          <a:extLst>
            <a:ext uri="{FF2B5EF4-FFF2-40B4-BE49-F238E27FC236}">
              <a16:creationId xmlns:a16="http://schemas.microsoft.com/office/drawing/2014/main" id="{9D699BCF-80BF-9597-295D-EB242DB4A33F}"/>
            </a:ext>
          </a:extLst>
        </xdr:cNvPr>
        <xdr:cNvSpPr/>
      </xdr:nvSpPr>
      <xdr:spPr>
        <a:xfrm>
          <a:off x="13308001" y="2985591"/>
          <a:ext cx="2000579" cy="371475"/>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i-FI" sz="1400" b="1">
              <a:solidFill>
                <a:schemeClr val="tx1"/>
              </a:solidFill>
            </a:rPr>
            <a:t>- 25m lumitiloihin</a:t>
          </a:r>
          <a:r>
            <a:rPr lang="fi-FI" sz="1400" b="1" baseline="0">
              <a:solidFill>
                <a:schemeClr val="tx1"/>
              </a:solidFill>
            </a:rPr>
            <a:t> 1 ja 2</a:t>
          </a:r>
          <a:endParaRPr lang="fi-FI" sz="1400" b="1">
            <a:solidFill>
              <a:schemeClr val="tx1"/>
            </a:solidFill>
          </a:endParaRPr>
        </a:p>
      </xdr:txBody>
    </xdr:sp>
    <xdr:clientData/>
  </xdr:twoCellAnchor>
  <xdr:twoCellAnchor>
    <xdr:from>
      <xdr:col>24</xdr:col>
      <xdr:colOff>60960</xdr:colOff>
      <xdr:row>22</xdr:row>
      <xdr:rowOff>22988</xdr:rowOff>
    </xdr:from>
    <xdr:to>
      <xdr:col>27</xdr:col>
      <xdr:colOff>373379</xdr:colOff>
      <xdr:row>24</xdr:row>
      <xdr:rowOff>28703</xdr:rowOff>
    </xdr:to>
    <xdr:sp macro="" textlink="">
      <xdr:nvSpPr>
        <xdr:cNvPr id="21" name="Suorakulmio: Pyöristetyt kulmat 20">
          <a:extLst>
            <a:ext uri="{FF2B5EF4-FFF2-40B4-BE49-F238E27FC236}">
              <a16:creationId xmlns:a16="http://schemas.microsoft.com/office/drawing/2014/main" id="{AEC427F7-52DF-B961-D13F-C384504DB5FA}"/>
            </a:ext>
          </a:extLst>
        </xdr:cNvPr>
        <xdr:cNvSpPr/>
      </xdr:nvSpPr>
      <xdr:spPr>
        <a:xfrm>
          <a:off x="14691360" y="4206368"/>
          <a:ext cx="2141219" cy="371475"/>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i-FI" sz="1400" b="1">
              <a:solidFill>
                <a:schemeClr val="tx1"/>
              </a:solidFill>
            </a:rPr>
            <a:t>-</a:t>
          </a:r>
          <a:r>
            <a:rPr lang="fi-FI" sz="1400" b="1" baseline="0">
              <a:solidFill>
                <a:schemeClr val="tx1"/>
              </a:solidFill>
            </a:rPr>
            <a:t> 10</a:t>
          </a:r>
          <a:r>
            <a:rPr lang="fi-FI" sz="1400" b="1">
              <a:solidFill>
                <a:schemeClr val="tx1"/>
              </a:solidFill>
            </a:rPr>
            <a:t> m lumitiloihin 1 ja 3  </a:t>
          </a:r>
        </a:p>
      </xdr:txBody>
    </xdr:sp>
    <xdr:clientData/>
  </xdr:twoCellAnchor>
  <xdr:twoCellAnchor>
    <xdr:from>
      <xdr:col>8</xdr:col>
      <xdr:colOff>594360</xdr:colOff>
      <xdr:row>15</xdr:row>
      <xdr:rowOff>45720</xdr:rowOff>
    </xdr:from>
    <xdr:to>
      <xdr:col>10</xdr:col>
      <xdr:colOff>45720</xdr:colOff>
      <xdr:row>17</xdr:row>
      <xdr:rowOff>30480</xdr:rowOff>
    </xdr:to>
    <xdr:sp macro="" textlink="">
      <xdr:nvSpPr>
        <xdr:cNvPr id="22" name="Tekstiruutu 21">
          <a:extLst>
            <a:ext uri="{FF2B5EF4-FFF2-40B4-BE49-F238E27FC236}">
              <a16:creationId xmlns:a16="http://schemas.microsoft.com/office/drawing/2014/main" id="{A346F9CC-9B10-485C-934B-189588EFAED4}"/>
            </a:ext>
          </a:extLst>
        </xdr:cNvPr>
        <xdr:cNvSpPr txBox="1"/>
      </xdr:nvSpPr>
      <xdr:spPr>
        <a:xfrm>
          <a:off x="5471160" y="2948940"/>
          <a:ext cx="670560" cy="35052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800"/>
            <a:t>Lumitila 1</a:t>
          </a:r>
        </a:p>
        <a:p>
          <a:r>
            <a:rPr lang="fi-FI" sz="800"/>
            <a:t>max h=0,8</a:t>
          </a:r>
        </a:p>
      </xdr:txBody>
    </xdr:sp>
    <xdr:clientData/>
  </xdr:twoCellAnchor>
  <xdr:twoCellAnchor>
    <xdr:from>
      <xdr:col>5</xdr:col>
      <xdr:colOff>541020</xdr:colOff>
      <xdr:row>14</xdr:row>
      <xdr:rowOff>53340</xdr:rowOff>
    </xdr:from>
    <xdr:to>
      <xdr:col>6</xdr:col>
      <xdr:colOff>601980</xdr:colOff>
      <xdr:row>16</xdr:row>
      <xdr:rowOff>38100</xdr:rowOff>
    </xdr:to>
    <xdr:sp macro="" textlink="">
      <xdr:nvSpPr>
        <xdr:cNvPr id="23" name="Tekstiruutu 22">
          <a:extLst>
            <a:ext uri="{FF2B5EF4-FFF2-40B4-BE49-F238E27FC236}">
              <a16:creationId xmlns:a16="http://schemas.microsoft.com/office/drawing/2014/main" id="{636C89F6-0FD2-4D74-B825-6A29B31E729C}"/>
            </a:ext>
          </a:extLst>
        </xdr:cNvPr>
        <xdr:cNvSpPr txBox="1"/>
      </xdr:nvSpPr>
      <xdr:spPr>
        <a:xfrm>
          <a:off x="3589020" y="2773680"/>
          <a:ext cx="670560" cy="35052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800"/>
            <a:t>Lumitila 2</a:t>
          </a:r>
        </a:p>
        <a:p>
          <a:r>
            <a:rPr lang="fi-FI" sz="800"/>
            <a:t>max h=0,8</a:t>
          </a:r>
        </a:p>
      </xdr:txBody>
    </xdr:sp>
    <xdr:clientData/>
  </xdr:twoCellAnchor>
  <xdr:twoCellAnchor>
    <xdr:from>
      <xdr:col>2</xdr:col>
      <xdr:colOff>601980</xdr:colOff>
      <xdr:row>15</xdr:row>
      <xdr:rowOff>38100</xdr:rowOff>
    </xdr:from>
    <xdr:to>
      <xdr:col>4</xdr:col>
      <xdr:colOff>53340</xdr:colOff>
      <xdr:row>17</xdr:row>
      <xdr:rowOff>22860</xdr:rowOff>
    </xdr:to>
    <xdr:sp macro="" textlink="">
      <xdr:nvSpPr>
        <xdr:cNvPr id="24" name="Tekstiruutu 23">
          <a:extLst>
            <a:ext uri="{FF2B5EF4-FFF2-40B4-BE49-F238E27FC236}">
              <a16:creationId xmlns:a16="http://schemas.microsoft.com/office/drawing/2014/main" id="{32455359-2A95-41AA-A659-C02781B480F9}"/>
            </a:ext>
          </a:extLst>
        </xdr:cNvPr>
        <xdr:cNvSpPr txBox="1"/>
      </xdr:nvSpPr>
      <xdr:spPr>
        <a:xfrm>
          <a:off x="1821180" y="2941320"/>
          <a:ext cx="670560" cy="35052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800"/>
            <a:t>Lumitila 3</a:t>
          </a:r>
        </a:p>
        <a:p>
          <a:r>
            <a:rPr lang="fi-FI" sz="800"/>
            <a:t>max h=0,8</a:t>
          </a:r>
        </a:p>
      </xdr:txBody>
    </xdr:sp>
    <xdr:clientData/>
  </xdr:twoCellAnchor>
  <xdr:twoCellAnchor>
    <xdr:from>
      <xdr:col>19</xdr:col>
      <xdr:colOff>91441</xdr:colOff>
      <xdr:row>24</xdr:row>
      <xdr:rowOff>61088</xdr:rowOff>
    </xdr:from>
    <xdr:to>
      <xdr:col>21</xdr:col>
      <xdr:colOff>576893</xdr:colOff>
      <xdr:row>26</xdr:row>
      <xdr:rowOff>66803</xdr:rowOff>
    </xdr:to>
    <xdr:sp macro="" textlink="">
      <xdr:nvSpPr>
        <xdr:cNvPr id="25" name="Suorakulmio: Pyöristetyt kulmat 24">
          <a:extLst>
            <a:ext uri="{FF2B5EF4-FFF2-40B4-BE49-F238E27FC236}">
              <a16:creationId xmlns:a16="http://schemas.microsoft.com/office/drawing/2014/main" id="{B40E6191-A265-4645-A5DD-6201174265AE}"/>
            </a:ext>
          </a:extLst>
        </xdr:cNvPr>
        <xdr:cNvSpPr/>
      </xdr:nvSpPr>
      <xdr:spPr>
        <a:xfrm>
          <a:off x="11673841" y="4610228"/>
          <a:ext cx="1704652" cy="371475"/>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i-FI" sz="1400" b="1">
              <a:solidFill>
                <a:schemeClr val="tx1"/>
              </a:solidFill>
            </a:rPr>
            <a:t>-</a:t>
          </a:r>
          <a:r>
            <a:rPr lang="fi-FI" sz="1400" b="1" baseline="0">
              <a:solidFill>
                <a:schemeClr val="tx1"/>
              </a:solidFill>
            </a:rPr>
            <a:t> 20</a:t>
          </a:r>
          <a:r>
            <a:rPr lang="fi-FI" sz="1400" b="1">
              <a:solidFill>
                <a:schemeClr val="tx1"/>
              </a:solidFill>
            </a:rPr>
            <a:t> m lumitilaan 3  </a:t>
          </a:r>
        </a:p>
      </xdr:txBody>
    </xdr:sp>
    <xdr:clientData/>
  </xdr:twoCellAnchor>
  <xdr:twoCellAnchor>
    <xdr:from>
      <xdr:col>13</xdr:col>
      <xdr:colOff>579120</xdr:colOff>
      <xdr:row>4</xdr:row>
      <xdr:rowOff>60960</xdr:rowOff>
    </xdr:from>
    <xdr:to>
      <xdr:col>16</xdr:col>
      <xdr:colOff>147317</xdr:colOff>
      <xdr:row>9</xdr:row>
      <xdr:rowOff>79217</xdr:rowOff>
    </xdr:to>
    <xdr:cxnSp macro="">
      <xdr:nvCxnSpPr>
        <xdr:cNvPr id="26" name="Suora yhdysviiva 25">
          <a:extLst>
            <a:ext uri="{FF2B5EF4-FFF2-40B4-BE49-F238E27FC236}">
              <a16:creationId xmlns:a16="http://schemas.microsoft.com/office/drawing/2014/main" id="{169EBAA9-2E1C-CF54-3425-499B50B17D6E}"/>
            </a:ext>
          </a:extLst>
        </xdr:cNvPr>
        <xdr:cNvCxnSpPr>
          <a:cxnSpLocks/>
        </xdr:cNvCxnSpPr>
      </xdr:nvCxnSpPr>
      <xdr:spPr>
        <a:xfrm flipV="1">
          <a:off x="8503920" y="952500"/>
          <a:ext cx="1396997" cy="932657"/>
        </a:xfrm>
        <a:prstGeom prst="line">
          <a:avLst/>
        </a:prstGeom>
        <a:ln w="571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388070</xdr:colOff>
      <xdr:row>25</xdr:row>
      <xdr:rowOff>131723</xdr:rowOff>
    </xdr:from>
    <xdr:to>
      <xdr:col>26</xdr:col>
      <xdr:colOff>377910</xdr:colOff>
      <xdr:row>33</xdr:row>
      <xdr:rowOff>48780</xdr:rowOff>
    </xdr:to>
    <xdr:cxnSp macro="">
      <xdr:nvCxnSpPr>
        <xdr:cNvPr id="27" name="Suora yhdysviiva 26">
          <a:extLst>
            <a:ext uri="{FF2B5EF4-FFF2-40B4-BE49-F238E27FC236}">
              <a16:creationId xmlns:a16="http://schemas.microsoft.com/office/drawing/2014/main" id="{1F97945B-3A7F-8060-2EAC-3A42C7CC7F54}"/>
            </a:ext>
          </a:extLst>
        </xdr:cNvPr>
        <xdr:cNvCxnSpPr>
          <a:cxnSpLocks/>
        </xdr:cNvCxnSpPr>
      </xdr:nvCxnSpPr>
      <xdr:spPr>
        <a:xfrm flipV="1">
          <a:off x="15018470" y="4863743"/>
          <a:ext cx="1209040" cy="1380097"/>
        </a:xfrm>
        <a:prstGeom prst="line">
          <a:avLst/>
        </a:prstGeom>
        <a:ln w="571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358141</xdr:colOff>
      <xdr:row>22</xdr:row>
      <xdr:rowOff>45848</xdr:rowOff>
    </xdr:from>
    <xdr:to>
      <xdr:col>16</xdr:col>
      <xdr:colOff>233993</xdr:colOff>
      <xdr:row>28</xdr:row>
      <xdr:rowOff>167640</xdr:rowOff>
    </xdr:to>
    <xdr:sp macro="" textlink="">
      <xdr:nvSpPr>
        <xdr:cNvPr id="28" name="Suorakulmio: Pyöristetyt kulmat 27">
          <a:extLst>
            <a:ext uri="{FF2B5EF4-FFF2-40B4-BE49-F238E27FC236}">
              <a16:creationId xmlns:a16="http://schemas.microsoft.com/office/drawing/2014/main" id="{ECDBC849-5693-44DF-8D4C-E57C1647C4B3}"/>
            </a:ext>
          </a:extLst>
        </xdr:cNvPr>
        <xdr:cNvSpPr/>
      </xdr:nvSpPr>
      <xdr:spPr>
        <a:xfrm>
          <a:off x="8282941" y="4229228"/>
          <a:ext cx="1704652" cy="1219072"/>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fi-FI" sz="1400" b="1">
              <a:solidFill>
                <a:schemeClr val="tx1"/>
              </a:solidFill>
            </a:rPr>
            <a:t>Yhteensä:</a:t>
          </a:r>
        </a:p>
        <a:p>
          <a:pPr algn="l"/>
          <a:r>
            <a:rPr lang="fi-FI" sz="1400" b="1">
              <a:solidFill>
                <a:schemeClr val="tx1"/>
              </a:solidFill>
            </a:rPr>
            <a:t>Lumitila 1: -60m</a:t>
          </a:r>
        </a:p>
        <a:p>
          <a:pPr algn="l"/>
          <a:r>
            <a:rPr lang="fi-FI" sz="1400" b="1">
              <a:solidFill>
                <a:schemeClr val="tx1"/>
              </a:solidFill>
            </a:rPr>
            <a:t>Lumitila 2: -50 m</a:t>
          </a:r>
        </a:p>
        <a:p>
          <a:pPr algn="l"/>
          <a:r>
            <a:rPr lang="fi-FI" sz="1400" b="1">
              <a:solidFill>
                <a:schemeClr val="tx1"/>
              </a:solidFill>
            </a:rPr>
            <a:t>Lumitila 3: -55m</a:t>
          </a:r>
        </a:p>
      </xdr:txBody>
    </xdr:sp>
    <xdr:clientData/>
  </xdr:twoCellAnchor>
  <xdr:twoCellAnchor editAs="oneCell">
    <xdr:from>
      <xdr:col>0</xdr:col>
      <xdr:colOff>407894</xdr:colOff>
      <xdr:row>29</xdr:row>
      <xdr:rowOff>99248</xdr:rowOff>
    </xdr:from>
    <xdr:to>
      <xdr:col>12</xdr:col>
      <xdr:colOff>590774</xdr:colOff>
      <xdr:row>45</xdr:row>
      <xdr:rowOff>123596</xdr:rowOff>
    </xdr:to>
    <xdr:pic>
      <xdr:nvPicPr>
        <xdr:cNvPr id="29" name="Kuva 28">
          <a:extLst>
            <a:ext uri="{FF2B5EF4-FFF2-40B4-BE49-F238E27FC236}">
              <a16:creationId xmlns:a16="http://schemas.microsoft.com/office/drawing/2014/main" id="{BB5783C5-A2DE-4606-B435-2558E2FBA66D}"/>
            </a:ext>
          </a:extLst>
        </xdr:cNvPr>
        <xdr:cNvPicPr>
          <a:picLocks noChangeAspect="1"/>
        </xdr:cNvPicPr>
      </xdr:nvPicPr>
      <xdr:blipFill>
        <a:blip xmlns:r="http://schemas.openxmlformats.org/officeDocument/2006/relationships" r:embed="rId4"/>
        <a:stretch>
          <a:fillRect/>
        </a:stretch>
      </xdr:blipFill>
      <xdr:spPr>
        <a:xfrm>
          <a:off x="407894" y="5469107"/>
          <a:ext cx="7498080" cy="2893054"/>
        </a:xfrm>
        <a:prstGeom prst="rect">
          <a:avLst/>
        </a:prstGeom>
        <a:ln w="19050">
          <a:solidFill>
            <a:schemeClr val="tx1"/>
          </a:solidFill>
        </a:ln>
      </xdr:spPr>
    </xdr:pic>
    <xdr:clientData/>
  </xdr:twoCellAnchor>
  <xdr:twoCellAnchor editAs="oneCell">
    <xdr:from>
      <xdr:col>0</xdr:col>
      <xdr:colOff>449580</xdr:colOff>
      <xdr:row>38</xdr:row>
      <xdr:rowOff>6464</xdr:rowOff>
    </xdr:from>
    <xdr:to>
      <xdr:col>5</xdr:col>
      <xdr:colOff>4694</xdr:colOff>
      <xdr:row>44</xdr:row>
      <xdr:rowOff>117612</xdr:rowOff>
    </xdr:to>
    <xdr:pic>
      <xdr:nvPicPr>
        <xdr:cNvPr id="30" name="Kuva 29">
          <a:extLst>
            <a:ext uri="{FF2B5EF4-FFF2-40B4-BE49-F238E27FC236}">
              <a16:creationId xmlns:a16="http://schemas.microsoft.com/office/drawing/2014/main" id="{EB581E44-5D5F-4868-9874-C4374F5B47E9}"/>
            </a:ext>
          </a:extLst>
        </xdr:cNvPr>
        <xdr:cNvPicPr>
          <a:picLocks noChangeAspect="1"/>
        </xdr:cNvPicPr>
      </xdr:nvPicPr>
      <xdr:blipFill>
        <a:blip xmlns:r="http://schemas.openxmlformats.org/officeDocument/2006/relationships" r:embed="rId5"/>
        <a:stretch>
          <a:fillRect/>
        </a:stretch>
      </xdr:blipFill>
      <xdr:spPr>
        <a:xfrm>
          <a:off x="449580" y="7115924"/>
          <a:ext cx="2603114" cy="1208428"/>
        </a:xfrm>
        <a:prstGeom prst="rect">
          <a:avLst/>
        </a:prstGeom>
      </xdr:spPr>
    </xdr:pic>
    <xdr:clientData/>
  </xdr:twoCellAnchor>
  <xdr:oneCellAnchor>
    <xdr:from>
      <xdr:col>3</xdr:col>
      <xdr:colOff>442914</xdr:colOff>
      <xdr:row>40</xdr:row>
      <xdr:rowOff>171446</xdr:rowOff>
    </xdr:from>
    <xdr:ext cx="400450" cy="217560"/>
    <xdr:sp macro="" textlink="">
      <xdr:nvSpPr>
        <xdr:cNvPr id="31" name="Tekstiruutu 30">
          <a:extLst>
            <a:ext uri="{FF2B5EF4-FFF2-40B4-BE49-F238E27FC236}">
              <a16:creationId xmlns:a16="http://schemas.microsoft.com/office/drawing/2014/main" id="{71C24A55-A12F-C53B-BFD4-CB00A9A5DE9F}"/>
            </a:ext>
          </a:extLst>
        </xdr:cNvPr>
        <xdr:cNvSpPr txBox="1"/>
      </xdr:nvSpPr>
      <xdr:spPr>
        <a:xfrm>
          <a:off x="2271714" y="7577134"/>
          <a:ext cx="400450" cy="217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i-FI" sz="800"/>
            <a:t>3,5m</a:t>
          </a:r>
        </a:p>
      </xdr:txBody>
    </xdr:sp>
    <xdr:clientData/>
  </xdr:oneCellAnchor>
  <xdr:oneCellAnchor>
    <xdr:from>
      <xdr:col>2</xdr:col>
      <xdr:colOff>338132</xdr:colOff>
      <xdr:row>40</xdr:row>
      <xdr:rowOff>166677</xdr:rowOff>
    </xdr:from>
    <xdr:ext cx="419410" cy="217560"/>
    <xdr:sp macro="" textlink="">
      <xdr:nvSpPr>
        <xdr:cNvPr id="32" name="Tekstiruutu 31">
          <a:extLst>
            <a:ext uri="{FF2B5EF4-FFF2-40B4-BE49-F238E27FC236}">
              <a16:creationId xmlns:a16="http://schemas.microsoft.com/office/drawing/2014/main" id="{667BFF66-5E94-4D58-B7F8-0ED75E5329A8}"/>
            </a:ext>
          </a:extLst>
        </xdr:cNvPr>
        <xdr:cNvSpPr txBox="1"/>
      </xdr:nvSpPr>
      <xdr:spPr>
        <a:xfrm>
          <a:off x="1557332" y="7572365"/>
          <a:ext cx="419410" cy="217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i-FI" sz="800"/>
            <a:t>6,0</a:t>
          </a:r>
          <a:r>
            <a:rPr lang="fi-FI" sz="800" baseline="0"/>
            <a:t> </a:t>
          </a:r>
          <a:r>
            <a:rPr lang="fi-FI" sz="800"/>
            <a:t>m</a:t>
          </a:r>
        </a:p>
      </xdr:txBody>
    </xdr:sp>
    <xdr:clientData/>
  </xdr:oneCellAnchor>
  <xdr:oneCellAnchor>
    <xdr:from>
      <xdr:col>1</xdr:col>
      <xdr:colOff>209551</xdr:colOff>
      <xdr:row>40</xdr:row>
      <xdr:rowOff>161921</xdr:rowOff>
    </xdr:from>
    <xdr:ext cx="400450" cy="217560"/>
    <xdr:sp macro="" textlink="">
      <xdr:nvSpPr>
        <xdr:cNvPr id="33" name="Tekstiruutu 32">
          <a:extLst>
            <a:ext uri="{FF2B5EF4-FFF2-40B4-BE49-F238E27FC236}">
              <a16:creationId xmlns:a16="http://schemas.microsoft.com/office/drawing/2014/main" id="{49113095-20B4-474A-9A1C-A46470B2ADB9}"/>
            </a:ext>
          </a:extLst>
        </xdr:cNvPr>
        <xdr:cNvSpPr txBox="1"/>
      </xdr:nvSpPr>
      <xdr:spPr>
        <a:xfrm>
          <a:off x="819151" y="7567609"/>
          <a:ext cx="400450" cy="217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i-FI" sz="800"/>
            <a:t>3,5m</a:t>
          </a:r>
        </a:p>
      </xdr:txBody>
    </xdr:sp>
    <xdr:clientData/>
  </xdr:oneCellAnchor>
  <xdr:oneCellAnchor>
    <xdr:from>
      <xdr:col>2</xdr:col>
      <xdr:colOff>376227</xdr:colOff>
      <xdr:row>39</xdr:row>
      <xdr:rowOff>85706</xdr:rowOff>
    </xdr:from>
    <xdr:ext cx="471411" cy="217560"/>
    <xdr:sp macro="" textlink="">
      <xdr:nvSpPr>
        <xdr:cNvPr id="34" name="Tekstiruutu 33">
          <a:extLst>
            <a:ext uri="{FF2B5EF4-FFF2-40B4-BE49-F238E27FC236}">
              <a16:creationId xmlns:a16="http://schemas.microsoft.com/office/drawing/2014/main" id="{2CED07CF-7FD1-4135-BFDE-8F8DD82C6E35}"/>
            </a:ext>
          </a:extLst>
        </xdr:cNvPr>
        <xdr:cNvSpPr txBox="1"/>
      </xdr:nvSpPr>
      <xdr:spPr>
        <a:xfrm>
          <a:off x="1595427" y="7310419"/>
          <a:ext cx="471411" cy="217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i-FI" sz="800"/>
            <a:t>13,0</a:t>
          </a:r>
          <a:r>
            <a:rPr lang="fi-FI" sz="800" baseline="0"/>
            <a:t> </a:t>
          </a:r>
          <a:r>
            <a:rPr lang="fi-FI" sz="800"/>
            <a:t>m</a:t>
          </a:r>
        </a:p>
      </xdr:txBody>
    </xdr:sp>
    <xdr:clientData/>
  </xdr:oneCellAnchor>
  <xdr:twoCellAnchor>
    <xdr:from>
      <xdr:col>2</xdr:col>
      <xdr:colOff>300038</xdr:colOff>
      <xdr:row>34</xdr:row>
      <xdr:rowOff>14287</xdr:rowOff>
    </xdr:from>
    <xdr:to>
      <xdr:col>2</xdr:col>
      <xdr:colOff>538163</xdr:colOff>
      <xdr:row>34</xdr:row>
      <xdr:rowOff>90487</xdr:rowOff>
    </xdr:to>
    <xdr:sp macro="" textlink="">
      <xdr:nvSpPr>
        <xdr:cNvPr id="35" name="Suorakulmio 34">
          <a:extLst>
            <a:ext uri="{FF2B5EF4-FFF2-40B4-BE49-F238E27FC236}">
              <a16:creationId xmlns:a16="http://schemas.microsoft.com/office/drawing/2014/main" id="{CB990005-20A9-C48A-A962-F60BDBAD5AC4}"/>
            </a:ext>
          </a:extLst>
        </xdr:cNvPr>
        <xdr:cNvSpPr/>
      </xdr:nvSpPr>
      <xdr:spPr>
        <a:xfrm>
          <a:off x="1519238" y="6334125"/>
          <a:ext cx="238125" cy="76200"/>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3</xdr:col>
      <xdr:colOff>519113</xdr:colOff>
      <xdr:row>34</xdr:row>
      <xdr:rowOff>14287</xdr:rowOff>
    </xdr:from>
    <xdr:to>
      <xdr:col>4</xdr:col>
      <xdr:colOff>147638</xdr:colOff>
      <xdr:row>34</xdr:row>
      <xdr:rowOff>90487</xdr:rowOff>
    </xdr:to>
    <xdr:sp macro="" textlink="">
      <xdr:nvSpPr>
        <xdr:cNvPr id="36" name="Suorakulmio 35">
          <a:extLst>
            <a:ext uri="{FF2B5EF4-FFF2-40B4-BE49-F238E27FC236}">
              <a16:creationId xmlns:a16="http://schemas.microsoft.com/office/drawing/2014/main" id="{403CD58E-E130-43DC-B1C0-5E13D306B1C1}"/>
            </a:ext>
          </a:extLst>
        </xdr:cNvPr>
        <xdr:cNvSpPr/>
      </xdr:nvSpPr>
      <xdr:spPr>
        <a:xfrm>
          <a:off x="2347913" y="6334125"/>
          <a:ext cx="238125" cy="76200"/>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4</xdr:col>
      <xdr:colOff>485775</xdr:colOff>
      <xdr:row>34</xdr:row>
      <xdr:rowOff>28574</xdr:rowOff>
    </xdr:from>
    <xdr:to>
      <xdr:col>5</xdr:col>
      <xdr:colOff>114300</xdr:colOff>
      <xdr:row>34</xdr:row>
      <xdr:rowOff>104774</xdr:rowOff>
    </xdr:to>
    <xdr:sp macro="" textlink="">
      <xdr:nvSpPr>
        <xdr:cNvPr id="37" name="Suorakulmio 36">
          <a:extLst>
            <a:ext uri="{FF2B5EF4-FFF2-40B4-BE49-F238E27FC236}">
              <a16:creationId xmlns:a16="http://schemas.microsoft.com/office/drawing/2014/main" id="{EE1688C5-EFD6-483C-9506-D1097B520133}"/>
            </a:ext>
          </a:extLst>
        </xdr:cNvPr>
        <xdr:cNvSpPr/>
      </xdr:nvSpPr>
      <xdr:spPr>
        <a:xfrm>
          <a:off x="2924175" y="6348412"/>
          <a:ext cx="238125" cy="76200"/>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5</xdr:col>
      <xdr:colOff>523875</xdr:colOff>
      <xdr:row>34</xdr:row>
      <xdr:rowOff>28574</xdr:rowOff>
    </xdr:from>
    <xdr:to>
      <xdr:col>6</xdr:col>
      <xdr:colOff>152400</xdr:colOff>
      <xdr:row>34</xdr:row>
      <xdr:rowOff>104774</xdr:rowOff>
    </xdr:to>
    <xdr:sp macro="" textlink="">
      <xdr:nvSpPr>
        <xdr:cNvPr id="38" name="Suorakulmio 37">
          <a:extLst>
            <a:ext uri="{FF2B5EF4-FFF2-40B4-BE49-F238E27FC236}">
              <a16:creationId xmlns:a16="http://schemas.microsoft.com/office/drawing/2014/main" id="{8026E891-AF13-4C27-A774-C0808E1032F4}"/>
            </a:ext>
          </a:extLst>
        </xdr:cNvPr>
        <xdr:cNvSpPr/>
      </xdr:nvSpPr>
      <xdr:spPr>
        <a:xfrm>
          <a:off x="3571875" y="6348412"/>
          <a:ext cx="238125" cy="76200"/>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42863</xdr:colOff>
      <xdr:row>34</xdr:row>
      <xdr:rowOff>38099</xdr:rowOff>
    </xdr:from>
    <xdr:to>
      <xdr:col>7</xdr:col>
      <xdr:colOff>280988</xdr:colOff>
      <xdr:row>34</xdr:row>
      <xdr:rowOff>114299</xdr:rowOff>
    </xdr:to>
    <xdr:sp macro="" textlink="">
      <xdr:nvSpPr>
        <xdr:cNvPr id="39" name="Suorakulmio 38">
          <a:extLst>
            <a:ext uri="{FF2B5EF4-FFF2-40B4-BE49-F238E27FC236}">
              <a16:creationId xmlns:a16="http://schemas.microsoft.com/office/drawing/2014/main" id="{0195F02C-6F19-478F-9D25-FC752C1CF84D}"/>
            </a:ext>
          </a:extLst>
        </xdr:cNvPr>
        <xdr:cNvSpPr/>
      </xdr:nvSpPr>
      <xdr:spPr>
        <a:xfrm>
          <a:off x="4310063" y="6357937"/>
          <a:ext cx="238125" cy="76200"/>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8</xdr:col>
      <xdr:colOff>28575</xdr:colOff>
      <xdr:row>34</xdr:row>
      <xdr:rowOff>42861</xdr:rowOff>
    </xdr:from>
    <xdr:to>
      <xdr:col>8</xdr:col>
      <xdr:colOff>314325</xdr:colOff>
      <xdr:row>34</xdr:row>
      <xdr:rowOff>109537</xdr:rowOff>
    </xdr:to>
    <xdr:sp macro="" textlink="">
      <xdr:nvSpPr>
        <xdr:cNvPr id="40" name="Suorakulmio 39">
          <a:extLst>
            <a:ext uri="{FF2B5EF4-FFF2-40B4-BE49-F238E27FC236}">
              <a16:creationId xmlns:a16="http://schemas.microsoft.com/office/drawing/2014/main" id="{3682565B-3131-4C74-A1D1-6C95BBB06837}"/>
            </a:ext>
          </a:extLst>
        </xdr:cNvPr>
        <xdr:cNvSpPr/>
      </xdr:nvSpPr>
      <xdr:spPr>
        <a:xfrm>
          <a:off x="4905375" y="6362699"/>
          <a:ext cx="285750" cy="66676"/>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9</xdr:col>
      <xdr:colOff>242887</xdr:colOff>
      <xdr:row>34</xdr:row>
      <xdr:rowOff>52386</xdr:rowOff>
    </xdr:from>
    <xdr:to>
      <xdr:col>9</xdr:col>
      <xdr:colOff>528637</xdr:colOff>
      <xdr:row>34</xdr:row>
      <xdr:rowOff>119062</xdr:rowOff>
    </xdr:to>
    <xdr:sp macro="" textlink="">
      <xdr:nvSpPr>
        <xdr:cNvPr id="41" name="Suorakulmio 40">
          <a:extLst>
            <a:ext uri="{FF2B5EF4-FFF2-40B4-BE49-F238E27FC236}">
              <a16:creationId xmlns:a16="http://schemas.microsoft.com/office/drawing/2014/main" id="{07D3594B-2A51-4B03-BA99-F523B12BDD96}"/>
            </a:ext>
          </a:extLst>
        </xdr:cNvPr>
        <xdr:cNvSpPr/>
      </xdr:nvSpPr>
      <xdr:spPr>
        <a:xfrm>
          <a:off x="5729287" y="6372224"/>
          <a:ext cx="285750" cy="66676"/>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9</xdr:col>
      <xdr:colOff>442911</xdr:colOff>
      <xdr:row>35</xdr:row>
      <xdr:rowOff>28574</xdr:rowOff>
    </xdr:from>
    <xdr:to>
      <xdr:col>10</xdr:col>
      <xdr:colOff>295274</xdr:colOff>
      <xdr:row>35</xdr:row>
      <xdr:rowOff>100012</xdr:rowOff>
    </xdr:to>
    <xdr:sp macro="" textlink="">
      <xdr:nvSpPr>
        <xdr:cNvPr id="42" name="Suorakulmio 41">
          <a:extLst>
            <a:ext uri="{FF2B5EF4-FFF2-40B4-BE49-F238E27FC236}">
              <a16:creationId xmlns:a16="http://schemas.microsoft.com/office/drawing/2014/main" id="{FB41BC82-DC89-466A-B4A8-B03ECBBC9FA6}"/>
            </a:ext>
          </a:extLst>
        </xdr:cNvPr>
        <xdr:cNvSpPr/>
      </xdr:nvSpPr>
      <xdr:spPr>
        <a:xfrm>
          <a:off x="5929311" y="6529387"/>
          <a:ext cx="461963" cy="71438"/>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10</xdr:col>
      <xdr:colOff>247650</xdr:colOff>
      <xdr:row>34</xdr:row>
      <xdr:rowOff>42862</xdr:rowOff>
    </xdr:from>
    <xdr:to>
      <xdr:col>10</xdr:col>
      <xdr:colOff>476251</xdr:colOff>
      <xdr:row>34</xdr:row>
      <xdr:rowOff>109538</xdr:rowOff>
    </xdr:to>
    <xdr:sp macro="" textlink="">
      <xdr:nvSpPr>
        <xdr:cNvPr id="43" name="Suorakulmio 42">
          <a:extLst>
            <a:ext uri="{FF2B5EF4-FFF2-40B4-BE49-F238E27FC236}">
              <a16:creationId xmlns:a16="http://schemas.microsoft.com/office/drawing/2014/main" id="{E0A53B13-867A-40CA-AC58-83261B962ECA}"/>
            </a:ext>
          </a:extLst>
        </xdr:cNvPr>
        <xdr:cNvSpPr/>
      </xdr:nvSpPr>
      <xdr:spPr>
        <a:xfrm>
          <a:off x="6343650" y="6362700"/>
          <a:ext cx="228601" cy="66676"/>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11</xdr:col>
      <xdr:colOff>90487</xdr:colOff>
      <xdr:row>34</xdr:row>
      <xdr:rowOff>38100</xdr:rowOff>
    </xdr:from>
    <xdr:to>
      <xdr:col>11</xdr:col>
      <xdr:colOff>319088</xdr:colOff>
      <xdr:row>34</xdr:row>
      <xdr:rowOff>104776</xdr:rowOff>
    </xdr:to>
    <xdr:sp macro="" textlink="">
      <xdr:nvSpPr>
        <xdr:cNvPr id="44" name="Suorakulmio 43">
          <a:extLst>
            <a:ext uri="{FF2B5EF4-FFF2-40B4-BE49-F238E27FC236}">
              <a16:creationId xmlns:a16="http://schemas.microsoft.com/office/drawing/2014/main" id="{0D8469CA-E5EB-48B8-AAB1-50D2CA73A5BC}"/>
            </a:ext>
          </a:extLst>
        </xdr:cNvPr>
        <xdr:cNvSpPr/>
      </xdr:nvSpPr>
      <xdr:spPr>
        <a:xfrm>
          <a:off x="6796087" y="6357938"/>
          <a:ext cx="228601" cy="66676"/>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28575</xdr:colOff>
      <xdr:row>35</xdr:row>
      <xdr:rowOff>14287</xdr:rowOff>
    </xdr:from>
    <xdr:to>
      <xdr:col>12</xdr:col>
      <xdr:colOff>257176</xdr:colOff>
      <xdr:row>35</xdr:row>
      <xdr:rowOff>80963</xdr:rowOff>
    </xdr:to>
    <xdr:sp macro="" textlink="">
      <xdr:nvSpPr>
        <xdr:cNvPr id="45" name="Suorakulmio 44">
          <a:extLst>
            <a:ext uri="{FF2B5EF4-FFF2-40B4-BE49-F238E27FC236}">
              <a16:creationId xmlns:a16="http://schemas.microsoft.com/office/drawing/2014/main" id="{DD43AB03-90CD-4096-AA68-39F83AB81C72}"/>
            </a:ext>
          </a:extLst>
        </xdr:cNvPr>
        <xdr:cNvSpPr/>
      </xdr:nvSpPr>
      <xdr:spPr>
        <a:xfrm>
          <a:off x="7343775" y="6515100"/>
          <a:ext cx="228601" cy="66676"/>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47625</xdr:colOff>
      <xdr:row>35</xdr:row>
      <xdr:rowOff>19049</xdr:rowOff>
    </xdr:from>
    <xdr:to>
      <xdr:col>7</xdr:col>
      <xdr:colOff>285750</xdr:colOff>
      <xdr:row>35</xdr:row>
      <xdr:rowOff>95249</xdr:rowOff>
    </xdr:to>
    <xdr:sp macro="" textlink="">
      <xdr:nvSpPr>
        <xdr:cNvPr id="46" name="Suorakulmio 45">
          <a:extLst>
            <a:ext uri="{FF2B5EF4-FFF2-40B4-BE49-F238E27FC236}">
              <a16:creationId xmlns:a16="http://schemas.microsoft.com/office/drawing/2014/main" id="{1B3C2B45-46A5-4E8D-8FF6-8EA13E12CA43}"/>
            </a:ext>
          </a:extLst>
        </xdr:cNvPr>
        <xdr:cNvSpPr/>
      </xdr:nvSpPr>
      <xdr:spPr>
        <a:xfrm>
          <a:off x="4314825" y="6519862"/>
          <a:ext cx="238125" cy="76200"/>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5</xdr:col>
      <xdr:colOff>514350</xdr:colOff>
      <xdr:row>35</xdr:row>
      <xdr:rowOff>23812</xdr:rowOff>
    </xdr:from>
    <xdr:to>
      <xdr:col>6</xdr:col>
      <xdr:colOff>142875</xdr:colOff>
      <xdr:row>35</xdr:row>
      <xdr:rowOff>100012</xdr:rowOff>
    </xdr:to>
    <xdr:sp macro="" textlink="">
      <xdr:nvSpPr>
        <xdr:cNvPr id="47" name="Suorakulmio 46">
          <a:extLst>
            <a:ext uri="{FF2B5EF4-FFF2-40B4-BE49-F238E27FC236}">
              <a16:creationId xmlns:a16="http://schemas.microsoft.com/office/drawing/2014/main" id="{35DA73EB-5E6E-47E4-B816-7C34A5A6D334}"/>
            </a:ext>
          </a:extLst>
        </xdr:cNvPr>
        <xdr:cNvSpPr/>
      </xdr:nvSpPr>
      <xdr:spPr>
        <a:xfrm>
          <a:off x="3562350" y="6524625"/>
          <a:ext cx="238125" cy="76200"/>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3</xdr:col>
      <xdr:colOff>400050</xdr:colOff>
      <xdr:row>35</xdr:row>
      <xdr:rowOff>19048</xdr:rowOff>
    </xdr:from>
    <xdr:to>
      <xdr:col>3</xdr:col>
      <xdr:colOff>576263</xdr:colOff>
      <xdr:row>35</xdr:row>
      <xdr:rowOff>100011</xdr:rowOff>
    </xdr:to>
    <xdr:sp macro="" textlink="">
      <xdr:nvSpPr>
        <xdr:cNvPr id="48" name="Suorakulmio 47">
          <a:extLst>
            <a:ext uri="{FF2B5EF4-FFF2-40B4-BE49-F238E27FC236}">
              <a16:creationId xmlns:a16="http://schemas.microsoft.com/office/drawing/2014/main" id="{509F69CA-EFB3-4177-9D50-9BBFDABA2F57}"/>
            </a:ext>
          </a:extLst>
        </xdr:cNvPr>
        <xdr:cNvSpPr/>
      </xdr:nvSpPr>
      <xdr:spPr>
        <a:xfrm>
          <a:off x="2228850" y="6519861"/>
          <a:ext cx="176213" cy="80963"/>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2</xdr:col>
      <xdr:colOff>161925</xdr:colOff>
      <xdr:row>35</xdr:row>
      <xdr:rowOff>14286</xdr:rowOff>
    </xdr:from>
    <xdr:to>
      <xdr:col>2</xdr:col>
      <xdr:colOff>338138</xdr:colOff>
      <xdr:row>35</xdr:row>
      <xdr:rowOff>95249</xdr:rowOff>
    </xdr:to>
    <xdr:sp macro="" textlink="">
      <xdr:nvSpPr>
        <xdr:cNvPr id="49" name="Suorakulmio 48">
          <a:extLst>
            <a:ext uri="{FF2B5EF4-FFF2-40B4-BE49-F238E27FC236}">
              <a16:creationId xmlns:a16="http://schemas.microsoft.com/office/drawing/2014/main" id="{8B40C710-79D0-4F83-A638-BA4747E2CDAF}"/>
            </a:ext>
          </a:extLst>
        </xdr:cNvPr>
        <xdr:cNvSpPr/>
      </xdr:nvSpPr>
      <xdr:spPr>
        <a:xfrm>
          <a:off x="1381125" y="6515099"/>
          <a:ext cx="176213" cy="80963"/>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3</xdr:col>
      <xdr:colOff>98698</xdr:colOff>
      <xdr:row>30</xdr:row>
      <xdr:rowOff>62419</xdr:rowOff>
    </xdr:from>
    <xdr:to>
      <xdr:col>5</xdr:col>
      <xdr:colOff>584150</xdr:colOff>
      <xdr:row>32</xdr:row>
      <xdr:rowOff>68134</xdr:rowOff>
    </xdr:to>
    <xdr:sp macro="" textlink="">
      <xdr:nvSpPr>
        <xdr:cNvPr id="50" name="Suorakulmio: Pyöristetyt kulmat 49">
          <a:extLst>
            <a:ext uri="{FF2B5EF4-FFF2-40B4-BE49-F238E27FC236}">
              <a16:creationId xmlns:a16="http://schemas.microsoft.com/office/drawing/2014/main" id="{84803BFB-B80D-434B-A12B-3F8FAA906D40}"/>
            </a:ext>
          </a:extLst>
        </xdr:cNvPr>
        <xdr:cNvSpPr/>
      </xdr:nvSpPr>
      <xdr:spPr>
        <a:xfrm>
          <a:off x="1912984" y="5662514"/>
          <a:ext cx="1694976" cy="368572"/>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i-FI" sz="1400" b="1">
              <a:solidFill>
                <a:schemeClr val="tx1"/>
              </a:solidFill>
            </a:rPr>
            <a:t>-</a:t>
          </a:r>
          <a:r>
            <a:rPr lang="fi-FI" sz="1400" b="1" baseline="0">
              <a:solidFill>
                <a:schemeClr val="tx1"/>
              </a:solidFill>
            </a:rPr>
            <a:t> 60</a:t>
          </a:r>
          <a:r>
            <a:rPr lang="fi-FI" sz="1400" b="1">
              <a:solidFill>
                <a:schemeClr val="tx1"/>
              </a:solidFill>
            </a:rPr>
            <a:t> m lumitilaan 1 </a:t>
          </a:r>
        </a:p>
      </xdr:txBody>
    </xdr:sp>
    <xdr:clientData/>
  </xdr:twoCellAnchor>
  <xdr:twoCellAnchor>
    <xdr:from>
      <xdr:col>5</xdr:col>
      <xdr:colOff>105955</xdr:colOff>
      <xdr:row>37</xdr:row>
      <xdr:rowOff>154343</xdr:rowOff>
    </xdr:from>
    <xdr:to>
      <xdr:col>7</xdr:col>
      <xdr:colOff>591408</xdr:colOff>
      <xdr:row>39</xdr:row>
      <xdr:rowOff>160058</xdr:rowOff>
    </xdr:to>
    <xdr:sp macro="" textlink="">
      <xdr:nvSpPr>
        <xdr:cNvPr id="51" name="Suorakulmio: Pyöristetyt kulmat 50">
          <a:extLst>
            <a:ext uri="{FF2B5EF4-FFF2-40B4-BE49-F238E27FC236}">
              <a16:creationId xmlns:a16="http://schemas.microsoft.com/office/drawing/2014/main" id="{4694D8AD-E5F8-4B2D-9C32-44B8D07817F5}"/>
            </a:ext>
          </a:extLst>
        </xdr:cNvPr>
        <xdr:cNvSpPr/>
      </xdr:nvSpPr>
      <xdr:spPr>
        <a:xfrm>
          <a:off x="3129765" y="7024438"/>
          <a:ext cx="1694976" cy="368572"/>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i-FI"/>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fi-FI" sz="1400" b="1">
              <a:solidFill>
                <a:schemeClr val="tx1"/>
              </a:solidFill>
            </a:rPr>
            <a:t>-</a:t>
          </a:r>
          <a:r>
            <a:rPr lang="fi-FI" sz="1400" b="1" baseline="0">
              <a:solidFill>
                <a:schemeClr val="tx1"/>
              </a:solidFill>
            </a:rPr>
            <a:t> 40</a:t>
          </a:r>
          <a:r>
            <a:rPr lang="fi-FI" sz="1400" b="1">
              <a:solidFill>
                <a:schemeClr val="tx1"/>
              </a:solidFill>
            </a:rPr>
            <a:t> m lumitilaan 2 </a:t>
          </a:r>
        </a:p>
      </xdr:txBody>
    </xdr:sp>
    <xdr:clientData/>
  </xdr:twoCellAnchor>
  <xdr:twoCellAnchor>
    <xdr:from>
      <xdr:col>1</xdr:col>
      <xdr:colOff>80644</xdr:colOff>
      <xdr:row>34</xdr:row>
      <xdr:rowOff>2539</xdr:rowOff>
    </xdr:from>
    <xdr:to>
      <xdr:col>1</xdr:col>
      <xdr:colOff>256857</xdr:colOff>
      <xdr:row>34</xdr:row>
      <xdr:rowOff>83502</xdr:rowOff>
    </xdr:to>
    <xdr:sp macro="" textlink="">
      <xdr:nvSpPr>
        <xdr:cNvPr id="52" name="Suorakulmio 51">
          <a:extLst>
            <a:ext uri="{FF2B5EF4-FFF2-40B4-BE49-F238E27FC236}">
              <a16:creationId xmlns:a16="http://schemas.microsoft.com/office/drawing/2014/main" id="{4A177D46-71A3-42A9-8C33-12FAC8F4FC38}"/>
            </a:ext>
          </a:extLst>
        </xdr:cNvPr>
        <xdr:cNvSpPr/>
      </xdr:nvSpPr>
      <xdr:spPr>
        <a:xfrm rot="1274390">
          <a:off x="690244" y="6383019"/>
          <a:ext cx="176213" cy="80963"/>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xdr:col>
      <xdr:colOff>45085</xdr:colOff>
      <xdr:row>35</xdr:row>
      <xdr:rowOff>68579</xdr:rowOff>
    </xdr:from>
    <xdr:to>
      <xdr:col>1</xdr:col>
      <xdr:colOff>221298</xdr:colOff>
      <xdr:row>35</xdr:row>
      <xdr:rowOff>149542</xdr:rowOff>
    </xdr:to>
    <xdr:sp macro="" textlink="">
      <xdr:nvSpPr>
        <xdr:cNvPr id="53" name="Suorakulmio 52">
          <a:extLst>
            <a:ext uri="{FF2B5EF4-FFF2-40B4-BE49-F238E27FC236}">
              <a16:creationId xmlns:a16="http://schemas.microsoft.com/office/drawing/2014/main" id="{1D363E31-E8E5-4F65-84DE-9461DD32C4EE}"/>
            </a:ext>
          </a:extLst>
        </xdr:cNvPr>
        <xdr:cNvSpPr/>
      </xdr:nvSpPr>
      <xdr:spPr>
        <a:xfrm rot="20257170">
          <a:off x="654685" y="6631939"/>
          <a:ext cx="176213" cy="80963"/>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8</xdr:col>
      <xdr:colOff>6276</xdr:colOff>
      <xdr:row>41</xdr:row>
      <xdr:rowOff>31376</xdr:rowOff>
    </xdr:from>
    <xdr:to>
      <xdr:col>12</xdr:col>
      <xdr:colOff>233082</xdr:colOff>
      <xdr:row>43</xdr:row>
      <xdr:rowOff>153296</xdr:rowOff>
    </xdr:to>
    <xdr:sp macro="" textlink="">
      <xdr:nvSpPr>
        <xdr:cNvPr id="54" name="Tekstiruutu 53">
          <a:extLst>
            <a:ext uri="{FF2B5EF4-FFF2-40B4-BE49-F238E27FC236}">
              <a16:creationId xmlns:a16="http://schemas.microsoft.com/office/drawing/2014/main" id="{06F4D9C6-3CF2-400C-9870-C88413FFE50D}"/>
            </a:ext>
          </a:extLst>
        </xdr:cNvPr>
        <xdr:cNvSpPr txBox="1"/>
      </xdr:nvSpPr>
      <xdr:spPr>
        <a:xfrm>
          <a:off x="4883076" y="7552764"/>
          <a:ext cx="2665206" cy="480508"/>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800"/>
            <a:t>Tonttiliittymät ja risteykset vähentävät lumitilaa noin 5-10 metriä, riippuen liittymän</a:t>
          </a:r>
          <a:r>
            <a:rPr lang="fi-FI" sz="800" baseline="0"/>
            <a:t> leveydestä. </a:t>
          </a:r>
          <a:endParaRPr lang="fi-FI" sz="800"/>
        </a:p>
      </xdr:txBody>
    </xdr:sp>
    <xdr:clientData/>
  </xdr:twoCellAnchor>
  <xdr:twoCellAnchor>
    <xdr:from>
      <xdr:col>6</xdr:col>
      <xdr:colOff>242899</xdr:colOff>
      <xdr:row>20</xdr:row>
      <xdr:rowOff>23519</xdr:rowOff>
    </xdr:from>
    <xdr:to>
      <xdr:col>10</xdr:col>
      <xdr:colOff>585799</xdr:colOff>
      <xdr:row>22</xdr:row>
      <xdr:rowOff>28222</xdr:rowOff>
    </xdr:to>
    <xdr:sp macro="" textlink="">
      <xdr:nvSpPr>
        <xdr:cNvPr id="56" name="Tekstiruutu 55">
          <a:extLst>
            <a:ext uri="{FF2B5EF4-FFF2-40B4-BE49-F238E27FC236}">
              <a16:creationId xmlns:a16="http://schemas.microsoft.com/office/drawing/2014/main" id="{CA9ECE99-2E36-4BA4-AA34-CEA7BFE93232}"/>
            </a:ext>
          </a:extLst>
        </xdr:cNvPr>
        <xdr:cNvSpPr txBox="1"/>
      </xdr:nvSpPr>
      <xdr:spPr>
        <a:xfrm>
          <a:off x="3911788" y="3767667"/>
          <a:ext cx="2788826" cy="362185"/>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800"/>
            <a:t>Katupoikkileikkauksessa</a:t>
          </a:r>
          <a:r>
            <a:rPr lang="fi-FI" sz="800" baseline="0"/>
            <a:t> on paljon aurattavaa pinta-alaa kadunvarsipysäköintipaikkojen vuoksi.</a:t>
          </a:r>
          <a:r>
            <a:rPr lang="fi-FI" sz="800"/>
            <a:t>. </a:t>
          </a:r>
        </a:p>
      </xdr:txBody>
    </xdr:sp>
    <xdr:clientData/>
  </xdr:twoCellAnchor>
</xdr:wsDr>
</file>

<file path=xl/theme/theme1.xml><?xml version="1.0" encoding="utf-8"?>
<a:theme xmlns:a="http://schemas.openxmlformats.org/drawingml/2006/main" name="Office-te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81F5F-99DC-4029-B87F-8872A0A73799}">
  <dimension ref="A1:M46"/>
  <sheetViews>
    <sheetView tabSelected="1" zoomScale="91" zoomScaleNormal="91" workbookViewId="0">
      <pane ySplit="1" topLeftCell="A2" activePane="bottomLeft" state="frozen"/>
      <selection pane="bottomLeft" activeCell="D19" sqref="D19"/>
    </sheetView>
  </sheetViews>
  <sheetFormatPr defaultRowHeight="14.4" x14ac:dyDescent="0.3"/>
  <cols>
    <col min="1" max="1" width="3.44140625" customWidth="1"/>
    <col min="2" max="2" width="13.109375" customWidth="1"/>
    <col min="3" max="3" width="12.21875" customWidth="1"/>
    <col min="4" max="4" width="16.77734375" customWidth="1"/>
    <col min="5" max="5" width="15.21875" customWidth="1"/>
    <col min="6" max="6" width="11.6640625" customWidth="1"/>
    <col min="7" max="7" width="12.6640625" customWidth="1"/>
    <col min="8" max="10" width="4.109375" customWidth="1"/>
    <col min="11" max="11" width="13.6640625" customWidth="1"/>
    <col min="12" max="12" width="11" customWidth="1"/>
    <col min="13" max="13" width="15.77734375" customWidth="1"/>
  </cols>
  <sheetData>
    <row r="1" spans="1:13" ht="25.8" x14ac:dyDescent="0.5">
      <c r="A1" s="1"/>
      <c r="B1" s="18" t="s">
        <v>1</v>
      </c>
      <c r="C1" s="2"/>
      <c r="D1" s="2"/>
      <c r="E1" s="2"/>
      <c r="F1" s="2"/>
      <c r="G1" s="79" t="s">
        <v>0</v>
      </c>
      <c r="H1" s="80"/>
      <c r="I1" s="81"/>
      <c r="J1" s="81"/>
      <c r="K1" s="3"/>
      <c r="L1" s="7">
        <v>45204</v>
      </c>
      <c r="M1" s="4"/>
    </row>
    <row r="2" spans="1:13" x14ac:dyDescent="0.3">
      <c r="A2" s="5"/>
      <c r="B2" s="17"/>
      <c r="C2" s="17"/>
      <c r="D2" s="17"/>
      <c r="E2" s="17"/>
      <c r="F2" s="17"/>
      <c r="G2" s="17"/>
      <c r="H2" s="17"/>
      <c r="I2" s="17"/>
      <c r="J2" s="10"/>
      <c r="K2" s="10"/>
      <c r="L2" s="10"/>
      <c r="M2" s="6"/>
    </row>
    <row r="3" spans="1:13" ht="52.2" customHeight="1" x14ac:dyDescent="0.3">
      <c r="A3" s="5"/>
      <c r="B3" s="82" t="s">
        <v>2</v>
      </c>
      <c r="C3" s="83"/>
      <c r="D3" s="83"/>
      <c r="E3" s="83"/>
      <c r="F3" s="83"/>
      <c r="G3" s="83"/>
      <c r="H3" s="83"/>
      <c r="I3" s="84"/>
      <c r="J3" s="85"/>
      <c r="K3" s="10"/>
      <c r="L3" s="10"/>
      <c r="M3" s="6"/>
    </row>
    <row r="4" spans="1:13" ht="15" thickBot="1" x14ac:dyDescent="0.35">
      <c r="A4" s="19"/>
      <c r="B4" s="20"/>
      <c r="C4" s="20"/>
      <c r="D4" s="20"/>
      <c r="E4" s="20"/>
      <c r="F4" s="20"/>
      <c r="G4" s="20"/>
      <c r="H4" s="20"/>
      <c r="I4" s="20"/>
      <c r="J4" s="21"/>
      <c r="K4" s="21"/>
      <c r="L4" s="21"/>
      <c r="M4" s="22"/>
    </row>
    <row r="5" spans="1:13" ht="18" x14ac:dyDescent="0.35">
      <c r="A5" s="23"/>
      <c r="B5" s="44" t="s">
        <v>44</v>
      </c>
      <c r="C5" s="3"/>
      <c r="D5" s="3"/>
      <c r="E5" s="3"/>
      <c r="F5" s="3"/>
      <c r="G5" s="3"/>
      <c r="H5" s="3"/>
      <c r="I5" s="3"/>
      <c r="J5" s="3"/>
      <c r="K5" s="3"/>
      <c r="L5" s="3"/>
      <c r="M5" s="4"/>
    </row>
    <row r="6" spans="1:13" x14ac:dyDescent="0.3">
      <c r="A6" s="24"/>
      <c r="B6" s="10"/>
      <c r="C6" s="10"/>
      <c r="D6" s="11" t="s">
        <v>3</v>
      </c>
      <c r="E6" s="72">
        <v>0</v>
      </c>
      <c r="F6" s="13" t="s">
        <v>5</v>
      </c>
      <c r="G6" s="10"/>
      <c r="H6" s="10"/>
      <c r="I6" s="10"/>
      <c r="J6" s="10"/>
      <c r="K6" s="10"/>
      <c r="L6" s="10"/>
      <c r="M6" s="6"/>
    </row>
    <row r="7" spans="1:13" ht="15" thickBot="1" x14ac:dyDescent="0.35">
      <c r="A7" s="25"/>
      <c r="B7" s="21"/>
      <c r="C7" s="21"/>
      <c r="D7" s="26" t="s">
        <v>4</v>
      </c>
      <c r="E7" s="73">
        <v>0</v>
      </c>
      <c r="F7" s="27" t="s">
        <v>6</v>
      </c>
      <c r="G7" s="21"/>
      <c r="H7" s="21"/>
      <c r="I7" s="21"/>
      <c r="J7" s="21"/>
      <c r="K7" s="21"/>
      <c r="L7" s="21"/>
      <c r="M7" s="22"/>
    </row>
    <row r="8" spans="1:13" ht="16.2" x14ac:dyDescent="0.3">
      <c r="A8" s="28"/>
      <c r="B8" s="29"/>
      <c r="C8" s="29"/>
      <c r="D8" s="30" t="s">
        <v>10</v>
      </c>
      <c r="E8" s="67">
        <f>E6*E7</f>
        <v>0</v>
      </c>
      <c r="F8" s="31" t="s">
        <v>9</v>
      </c>
      <c r="G8" s="29"/>
      <c r="H8" s="29"/>
      <c r="I8" s="29"/>
      <c r="J8" s="29"/>
      <c r="K8" s="29"/>
      <c r="L8" s="29"/>
      <c r="M8" s="32"/>
    </row>
    <row r="9" spans="1:13" ht="16.2" x14ac:dyDescent="0.3">
      <c r="A9" s="33"/>
      <c r="B9" s="14"/>
      <c r="C9" s="14"/>
      <c r="D9" s="15" t="s">
        <v>11</v>
      </c>
      <c r="E9" s="68">
        <f>E8/4</f>
        <v>0</v>
      </c>
      <c r="F9" s="16" t="s">
        <v>7</v>
      </c>
      <c r="G9" s="14"/>
      <c r="H9" s="14"/>
      <c r="I9" s="14"/>
      <c r="J9" s="14"/>
      <c r="K9" s="14"/>
      <c r="L9" s="14"/>
      <c r="M9" s="34"/>
    </row>
    <row r="10" spans="1:13" ht="16.8" thickBot="1" x14ac:dyDescent="0.35">
      <c r="A10" s="33"/>
      <c r="B10" s="14"/>
      <c r="C10" s="14"/>
      <c r="D10" s="15" t="s">
        <v>12</v>
      </c>
      <c r="E10" s="69">
        <f>E9*1.4</f>
        <v>0</v>
      </c>
      <c r="F10" s="16" t="s">
        <v>8</v>
      </c>
      <c r="G10" s="14"/>
      <c r="H10" s="14"/>
      <c r="I10" s="14"/>
      <c r="J10" s="14"/>
      <c r="K10" s="14"/>
      <c r="L10" s="14"/>
      <c r="M10" s="34"/>
    </row>
    <row r="11" spans="1:13" ht="18" x14ac:dyDescent="0.35">
      <c r="A11" s="49"/>
      <c r="B11" s="50" t="s">
        <v>59</v>
      </c>
      <c r="C11" s="51"/>
      <c r="D11" s="51"/>
      <c r="E11" s="70">
        <f>E10</f>
        <v>0</v>
      </c>
      <c r="F11" s="52" t="s">
        <v>29</v>
      </c>
      <c r="G11" s="51"/>
      <c r="H11" s="51"/>
      <c r="I11" s="51"/>
      <c r="J11" s="51"/>
      <c r="K11" s="51"/>
      <c r="L11" s="51"/>
      <c r="M11" s="53"/>
    </row>
    <row r="12" spans="1:13" ht="7.2" customHeight="1" x14ac:dyDescent="0.3">
      <c r="A12" s="54"/>
      <c r="M12" s="55"/>
    </row>
    <row r="13" spans="1:13" ht="105" customHeight="1" x14ac:dyDescent="0.3">
      <c r="A13" s="54"/>
      <c r="B13" s="86" t="s">
        <v>43</v>
      </c>
      <c r="C13" s="86"/>
      <c r="D13" s="86"/>
      <c r="E13" s="86"/>
      <c r="F13" s="86"/>
      <c r="G13" s="86"/>
      <c r="H13" s="86"/>
      <c r="I13" s="86"/>
      <c r="J13" s="86"/>
      <c r="K13" s="87"/>
      <c r="L13" s="87"/>
      <c r="M13" s="55"/>
    </row>
    <row r="14" spans="1:13" ht="18" x14ac:dyDescent="0.35">
      <c r="A14" s="54"/>
      <c r="C14" s="60" t="s">
        <v>26</v>
      </c>
      <c r="E14" s="60" t="s">
        <v>27</v>
      </c>
      <c r="F14" s="60" t="s">
        <v>28</v>
      </c>
      <c r="G14" s="56"/>
      <c r="M14" s="55"/>
    </row>
    <row r="15" spans="1:13" ht="28.8" x14ac:dyDescent="0.3">
      <c r="A15" s="54"/>
      <c r="C15" s="36" t="s">
        <v>42</v>
      </c>
      <c r="D15" s="36" t="s">
        <v>23</v>
      </c>
      <c r="E15" s="36" t="s">
        <v>22</v>
      </c>
      <c r="F15" s="36" t="s">
        <v>24</v>
      </c>
      <c r="G15" s="42" t="s">
        <v>25</v>
      </c>
      <c r="H15" s="43"/>
      <c r="I15" s="43"/>
      <c r="J15" s="43"/>
      <c r="K15" s="43"/>
      <c r="M15" s="55"/>
    </row>
    <row r="16" spans="1:13" x14ac:dyDescent="0.3">
      <c r="A16" s="54"/>
      <c r="B16" s="35" t="s">
        <v>13</v>
      </c>
      <c r="C16" s="74">
        <v>0</v>
      </c>
      <c r="D16" s="46">
        <f>0.65*C16</f>
        <v>0</v>
      </c>
      <c r="E16" s="72">
        <v>0</v>
      </c>
      <c r="F16" s="72">
        <v>0</v>
      </c>
      <c r="G16" s="47">
        <f>IF(E16=0,Laskenta!L8,Laskenta!L19)</f>
        <v>0</v>
      </c>
      <c r="H16" s="40"/>
      <c r="J16" s="40"/>
      <c r="M16" s="55"/>
    </row>
    <row r="17" spans="1:13" x14ac:dyDescent="0.3">
      <c r="A17" s="54"/>
      <c r="B17" s="35" t="s">
        <v>14</v>
      </c>
      <c r="C17" s="74">
        <v>0</v>
      </c>
      <c r="D17" s="46">
        <f t="shared" ref="D17:D23" si="0">0.65*C17</f>
        <v>0</v>
      </c>
      <c r="E17" s="72">
        <v>0</v>
      </c>
      <c r="F17" s="72">
        <v>0</v>
      </c>
      <c r="G17" s="47">
        <f>IF(E17=0,Laskenta!L9,Laskenta!L20)</f>
        <v>0</v>
      </c>
      <c r="H17" s="40"/>
      <c r="J17" s="40"/>
      <c r="M17" s="55"/>
    </row>
    <row r="18" spans="1:13" x14ac:dyDescent="0.3">
      <c r="A18" s="54"/>
      <c r="B18" s="35" t="s">
        <v>15</v>
      </c>
      <c r="C18" s="74">
        <v>0</v>
      </c>
      <c r="D18" s="46">
        <f t="shared" si="0"/>
        <v>0</v>
      </c>
      <c r="E18" s="72">
        <v>0</v>
      </c>
      <c r="F18" s="72">
        <v>0</v>
      </c>
      <c r="G18" s="47">
        <f>IF(E18=0,Laskenta!L10,Laskenta!L21)</f>
        <v>0</v>
      </c>
      <c r="H18" s="40"/>
      <c r="M18" s="55"/>
    </row>
    <row r="19" spans="1:13" x14ac:dyDescent="0.3">
      <c r="A19" s="54"/>
      <c r="B19" s="35" t="s">
        <v>16</v>
      </c>
      <c r="C19" s="74">
        <v>0</v>
      </c>
      <c r="D19" s="46">
        <f t="shared" si="0"/>
        <v>0</v>
      </c>
      <c r="E19" s="72">
        <v>0</v>
      </c>
      <c r="F19" s="72">
        <v>0</v>
      </c>
      <c r="G19" s="47">
        <f>IF(E19=0,Laskenta!L11,Laskenta!L22)</f>
        <v>0</v>
      </c>
      <c r="H19" s="40"/>
      <c r="M19" s="55"/>
    </row>
    <row r="20" spans="1:13" x14ac:dyDescent="0.3">
      <c r="A20" s="54"/>
      <c r="B20" s="35" t="s">
        <v>17</v>
      </c>
      <c r="C20" s="74">
        <v>0</v>
      </c>
      <c r="D20" s="46">
        <f t="shared" si="0"/>
        <v>0</v>
      </c>
      <c r="E20" s="72">
        <v>0</v>
      </c>
      <c r="F20" s="72">
        <v>0</v>
      </c>
      <c r="G20" s="47">
        <f>IF(E20=0,Laskenta!L12,Laskenta!L23)</f>
        <v>0</v>
      </c>
      <c r="H20" s="40"/>
      <c r="M20" s="55"/>
    </row>
    <row r="21" spans="1:13" x14ac:dyDescent="0.3">
      <c r="A21" s="54"/>
      <c r="B21" s="35" t="s">
        <v>18</v>
      </c>
      <c r="C21" s="74">
        <v>0</v>
      </c>
      <c r="D21" s="46">
        <f t="shared" si="0"/>
        <v>0</v>
      </c>
      <c r="E21" s="72">
        <v>0</v>
      </c>
      <c r="F21" s="72">
        <v>0</v>
      </c>
      <c r="G21" s="47">
        <f>IF(E21=0,Laskenta!L13,Laskenta!L24)</f>
        <v>0</v>
      </c>
      <c r="H21" s="40"/>
      <c r="M21" s="55"/>
    </row>
    <row r="22" spans="1:13" x14ac:dyDescent="0.3">
      <c r="A22" s="54"/>
      <c r="B22" s="35" t="s">
        <v>19</v>
      </c>
      <c r="C22" s="74">
        <v>0</v>
      </c>
      <c r="D22" s="46">
        <f t="shared" si="0"/>
        <v>0</v>
      </c>
      <c r="E22" s="72">
        <v>0</v>
      </c>
      <c r="F22" s="72">
        <v>0</v>
      </c>
      <c r="G22" s="47">
        <f>IF(E22=0,Laskenta!L14,Laskenta!L25)</f>
        <v>0</v>
      </c>
      <c r="H22" s="40"/>
      <c r="M22" s="55"/>
    </row>
    <row r="23" spans="1:13" x14ac:dyDescent="0.3">
      <c r="A23" s="54"/>
      <c r="B23" s="35" t="s">
        <v>20</v>
      </c>
      <c r="C23" s="74">
        <v>0</v>
      </c>
      <c r="D23" s="46">
        <f t="shared" si="0"/>
        <v>0</v>
      </c>
      <c r="E23" s="72">
        <v>0</v>
      </c>
      <c r="F23" s="72">
        <v>0</v>
      </c>
      <c r="G23" s="47">
        <f>IF(E23=0,Laskenta!L15,Laskenta!L26)</f>
        <v>0</v>
      </c>
      <c r="H23" s="40"/>
      <c r="M23" s="55"/>
    </row>
    <row r="24" spans="1:13" x14ac:dyDescent="0.3">
      <c r="A24" s="54"/>
      <c r="F24" s="45" t="s">
        <v>45</v>
      </c>
      <c r="G24" s="48">
        <f>SUM(G16:G23)</f>
        <v>0</v>
      </c>
      <c r="M24" s="55"/>
    </row>
    <row r="25" spans="1:13" ht="18" x14ac:dyDescent="0.35">
      <c r="A25" s="54"/>
      <c r="G25" s="77" t="str">
        <f>IF(G24&gt;E11,"LUMITILAT RIITTÄVÄT","LUMITILAT EIVÄT RIITÄ")</f>
        <v>LUMITILAT EIVÄT RIITÄ</v>
      </c>
      <c r="H25" s="78"/>
      <c r="I25" s="78"/>
      <c r="J25" s="78"/>
      <c r="K25" s="61" t="s">
        <v>46</v>
      </c>
      <c r="M25" s="55"/>
    </row>
    <row r="26" spans="1:13" ht="15" thickBot="1" x14ac:dyDescent="0.35">
      <c r="A26" s="57"/>
      <c r="B26" s="58"/>
      <c r="C26" s="58"/>
      <c r="D26" s="58"/>
      <c r="E26" s="58"/>
      <c r="F26" s="58"/>
      <c r="G26" s="58"/>
      <c r="H26" s="58"/>
      <c r="I26" s="58"/>
      <c r="J26" s="58"/>
      <c r="K26" s="58"/>
      <c r="L26" s="58"/>
      <c r="M26" s="59"/>
    </row>
    <row r="27" spans="1:13" ht="18" x14ac:dyDescent="0.35">
      <c r="A27" s="49"/>
      <c r="B27" s="50" t="s">
        <v>58</v>
      </c>
      <c r="C27" s="51"/>
      <c r="D27" s="51"/>
      <c r="E27" s="51"/>
      <c r="F27" s="51"/>
      <c r="G27" s="51"/>
      <c r="H27" s="51"/>
      <c r="I27" s="51"/>
      <c r="J27" s="51"/>
      <c r="K27" s="51"/>
      <c r="L27" s="51"/>
      <c r="M27" s="53"/>
    </row>
    <row r="28" spans="1:13" x14ac:dyDescent="0.3">
      <c r="A28" s="54"/>
      <c r="M28" s="55"/>
    </row>
    <row r="29" spans="1:13" ht="72.599999999999994" customHeight="1" x14ac:dyDescent="0.3">
      <c r="A29" s="54"/>
      <c r="B29" s="88" t="s">
        <v>55</v>
      </c>
      <c r="C29" s="89"/>
      <c r="D29" s="89"/>
      <c r="E29" s="89"/>
      <c r="F29" s="89"/>
      <c r="G29" s="89"/>
      <c r="H29" s="89"/>
      <c r="I29" s="89"/>
      <c r="J29" s="89"/>
      <c r="K29" s="89"/>
      <c r="L29" s="90"/>
      <c r="M29" s="55"/>
    </row>
    <row r="30" spans="1:13" x14ac:dyDescent="0.3">
      <c r="A30" s="54"/>
      <c r="M30" s="55"/>
    </row>
    <row r="31" spans="1:13" ht="15" thickBot="1" x14ac:dyDescent="0.35">
      <c r="A31" s="54"/>
      <c r="D31" s="8" t="s">
        <v>47</v>
      </c>
      <c r="E31" s="72">
        <v>0</v>
      </c>
      <c r="F31" s="62" t="s">
        <v>48</v>
      </c>
      <c r="M31" s="55"/>
    </row>
    <row r="32" spans="1:13" x14ac:dyDescent="0.3">
      <c r="A32" s="54"/>
      <c r="D32" s="8" t="s">
        <v>50</v>
      </c>
      <c r="E32" s="63">
        <f>E11*E31</f>
        <v>0</v>
      </c>
      <c r="F32" s="64" t="s">
        <v>51</v>
      </c>
      <c r="M32" s="55"/>
    </row>
    <row r="33" spans="1:13" ht="18.600000000000001" customHeight="1" x14ac:dyDescent="0.3">
      <c r="A33" s="54"/>
      <c r="D33" s="8"/>
      <c r="E33" s="65"/>
      <c r="F33" s="38"/>
      <c r="M33" s="55"/>
    </row>
    <row r="34" spans="1:13" ht="43.2" x14ac:dyDescent="0.3">
      <c r="A34" s="54"/>
      <c r="C34" s="42" t="s">
        <v>25</v>
      </c>
      <c r="D34" s="42" t="s">
        <v>49</v>
      </c>
      <c r="E34" s="42" t="s">
        <v>52</v>
      </c>
      <c r="M34" s="55"/>
    </row>
    <row r="35" spans="1:13" x14ac:dyDescent="0.3">
      <c r="A35" s="54"/>
      <c r="B35" s="35" t="s">
        <v>13</v>
      </c>
      <c r="C35" s="46">
        <f>G16</f>
        <v>0</v>
      </c>
      <c r="D35" s="72">
        <v>0</v>
      </c>
      <c r="E35" s="66">
        <f>(E$31-D35)*C35</f>
        <v>0</v>
      </c>
      <c r="M35" s="55"/>
    </row>
    <row r="36" spans="1:13" x14ac:dyDescent="0.3">
      <c r="A36" s="54"/>
      <c r="B36" s="35" t="s">
        <v>14</v>
      </c>
      <c r="C36" s="46">
        <f t="shared" ref="C36:C42" si="1">G17</f>
        <v>0</v>
      </c>
      <c r="D36" s="72">
        <v>0</v>
      </c>
      <c r="E36" s="66">
        <f t="shared" ref="E36:E42" si="2">(E$31-D36)*C36</f>
        <v>0</v>
      </c>
      <c r="M36" s="55"/>
    </row>
    <row r="37" spans="1:13" x14ac:dyDescent="0.3">
      <c r="A37" s="54"/>
      <c r="B37" s="35" t="s">
        <v>15</v>
      </c>
      <c r="C37" s="46">
        <f t="shared" si="1"/>
        <v>0</v>
      </c>
      <c r="D37" s="72">
        <v>0</v>
      </c>
      <c r="E37" s="66">
        <f t="shared" si="2"/>
        <v>0</v>
      </c>
      <c r="M37" s="55"/>
    </row>
    <row r="38" spans="1:13" x14ac:dyDescent="0.3">
      <c r="A38" s="54"/>
      <c r="B38" s="35" t="s">
        <v>16</v>
      </c>
      <c r="C38" s="46">
        <f t="shared" si="1"/>
        <v>0</v>
      </c>
      <c r="D38" s="72">
        <v>0</v>
      </c>
      <c r="E38" s="66">
        <f t="shared" si="2"/>
        <v>0</v>
      </c>
      <c r="M38" s="55"/>
    </row>
    <row r="39" spans="1:13" x14ac:dyDescent="0.3">
      <c r="A39" s="54"/>
      <c r="B39" s="35" t="s">
        <v>17</v>
      </c>
      <c r="C39" s="46">
        <f t="shared" si="1"/>
        <v>0</v>
      </c>
      <c r="D39" s="72">
        <v>0</v>
      </c>
      <c r="E39" s="66">
        <f t="shared" si="2"/>
        <v>0</v>
      </c>
      <c r="M39" s="55"/>
    </row>
    <row r="40" spans="1:13" x14ac:dyDescent="0.3">
      <c r="A40" s="54"/>
      <c r="B40" s="35" t="s">
        <v>18</v>
      </c>
      <c r="C40" s="46">
        <f t="shared" si="1"/>
        <v>0</v>
      </c>
      <c r="D40" s="72">
        <v>0</v>
      </c>
      <c r="E40" s="66">
        <f t="shared" si="2"/>
        <v>0</v>
      </c>
      <c r="M40" s="55"/>
    </row>
    <row r="41" spans="1:13" x14ac:dyDescent="0.3">
      <c r="A41" s="54"/>
      <c r="B41" s="35" t="s">
        <v>19</v>
      </c>
      <c r="C41" s="46">
        <f t="shared" si="1"/>
        <v>0</v>
      </c>
      <c r="D41" s="72">
        <v>0</v>
      </c>
      <c r="E41" s="66">
        <f t="shared" si="2"/>
        <v>0</v>
      </c>
      <c r="M41" s="55"/>
    </row>
    <row r="42" spans="1:13" x14ac:dyDescent="0.3">
      <c r="A42" s="54"/>
      <c r="B42" s="35" t="s">
        <v>20</v>
      </c>
      <c r="C42" s="46">
        <f t="shared" si="1"/>
        <v>0</v>
      </c>
      <c r="D42" s="72">
        <v>0</v>
      </c>
      <c r="E42" s="66">
        <f t="shared" si="2"/>
        <v>0</v>
      </c>
      <c r="M42" s="55"/>
    </row>
    <row r="43" spans="1:13" x14ac:dyDescent="0.3">
      <c r="A43" s="54"/>
      <c r="D43" s="8" t="s">
        <v>53</v>
      </c>
      <c r="E43" s="71">
        <f>SUM(E35:E42)</f>
        <v>0</v>
      </c>
      <c r="M43" s="55"/>
    </row>
    <row r="44" spans="1:13" ht="18" x14ac:dyDescent="0.35">
      <c r="A44" s="54"/>
      <c r="E44" s="77" t="str">
        <f>IF(E43&gt;E32,"LUMITILAT RIITTÄVÄT","LUMITILAT EIVÄT RIITÄ")</f>
        <v>LUMITILAT EIVÄT RIITÄ</v>
      </c>
      <c r="F44" s="78"/>
      <c r="G44" s="78"/>
      <c r="H44" s="78"/>
      <c r="I44" s="61" t="s">
        <v>54</v>
      </c>
      <c r="M44" s="55"/>
    </row>
    <row r="45" spans="1:13" x14ac:dyDescent="0.3">
      <c r="A45" s="54"/>
      <c r="M45" s="55"/>
    </row>
    <row r="46" spans="1:13" ht="15" thickBot="1" x14ac:dyDescent="0.35">
      <c r="A46" s="57"/>
      <c r="B46" s="58"/>
      <c r="C46" s="58"/>
      <c r="D46" s="58"/>
      <c r="E46" s="58"/>
      <c r="F46" s="58"/>
      <c r="G46" s="58"/>
      <c r="H46" s="58"/>
      <c r="I46" s="58"/>
      <c r="J46" s="58"/>
      <c r="K46" s="58"/>
      <c r="L46" s="58"/>
      <c r="M46" s="59"/>
    </row>
  </sheetData>
  <sheetProtection algorithmName="SHA-512" hashValue="tZZBvaSRA3e/u6w2EGtWj0QTOTJlgIkzmhtT2eCfPbmzDUo8n60jaX2OeSnd38KlK1fUg+FwC5s5kW1z20AC6g==" saltValue="5x6Wf6JejCl5MEZEWkVEDQ==" spinCount="100000" sheet="1" objects="1" scenarios="1"/>
  <mergeCells count="6">
    <mergeCell ref="E44:H44"/>
    <mergeCell ref="G1:J1"/>
    <mergeCell ref="B3:J3"/>
    <mergeCell ref="B13:L13"/>
    <mergeCell ref="G25:J25"/>
    <mergeCell ref="B29:L29"/>
  </mergeCells>
  <dataValidations count="1">
    <dataValidation type="decimal" operator="lessThanOrEqual" allowBlank="1" showInputMessage="1" showErrorMessage="1" errorTitle="Sallittu korkeus" error="Anna arvo alle laskennallisen korkeuden" promptTitle="Sallittu korkeus" prompt="Tulee olla pienempi kuin laskennallinen korkeus. Jätä tyhjäksi, jos et halua rajoittaa lumikasan korkeutta." sqref="E16:E23" xr:uid="{B12C2E7F-8442-4E4E-93E3-CD23B297CFC7}">
      <formula1>D16</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30CA5-8492-4CE6-95AF-5423BA09D5A6}">
  <dimension ref="A1:M28"/>
  <sheetViews>
    <sheetView workbookViewId="0">
      <pane ySplit="1" topLeftCell="A2" activePane="bottomLeft" state="frozen"/>
      <selection pane="bottomLeft" activeCell="B5" sqref="B5"/>
    </sheetView>
  </sheetViews>
  <sheetFormatPr defaultRowHeight="14.4" x14ac:dyDescent="0.3"/>
  <cols>
    <col min="2" max="2" width="18.5546875" customWidth="1"/>
    <col min="3" max="3" width="18.33203125" customWidth="1"/>
    <col min="4" max="4" width="13.44140625" bestFit="1" customWidth="1"/>
    <col min="5" max="5" width="22.5546875" customWidth="1"/>
    <col min="6" max="6" width="11.6640625" customWidth="1"/>
    <col min="7" max="7" width="11.88671875" customWidth="1"/>
    <col min="9" max="9" width="14" customWidth="1"/>
    <col min="11" max="11" width="10.5546875" customWidth="1"/>
  </cols>
  <sheetData>
    <row r="1" spans="1:13" ht="25.8" x14ac:dyDescent="0.5">
      <c r="A1" s="1"/>
      <c r="B1" s="18" t="s">
        <v>1</v>
      </c>
      <c r="C1" s="2"/>
      <c r="D1" s="2"/>
      <c r="E1" s="2"/>
      <c r="F1" s="2"/>
      <c r="G1" s="2"/>
      <c r="H1" s="2"/>
      <c r="I1" s="2"/>
      <c r="J1" s="2"/>
      <c r="K1" s="3"/>
      <c r="L1" s="7">
        <v>44958</v>
      </c>
      <c r="M1" s="4"/>
    </row>
    <row r="2" spans="1:13" x14ac:dyDescent="0.3">
      <c r="A2" s="54"/>
      <c r="M2" s="55"/>
    </row>
    <row r="3" spans="1:13" x14ac:dyDescent="0.3">
      <c r="A3" s="54"/>
      <c r="M3" s="55"/>
    </row>
    <row r="4" spans="1:13" ht="23.4" x14ac:dyDescent="0.45">
      <c r="A4" s="54"/>
      <c r="B4" s="75" t="s">
        <v>56</v>
      </c>
      <c r="M4" s="55"/>
    </row>
    <row r="5" spans="1:13" x14ac:dyDescent="0.3">
      <c r="A5" s="54"/>
      <c r="B5" t="s">
        <v>36</v>
      </c>
      <c r="M5" s="55"/>
    </row>
    <row r="6" spans="1:13" x14ac:dyDescent="0.3">
      <c r="A6" s="54"/>
      <c r="M6" s="55"/>
    </row>
    <row r="7" spans="1:13" x14ac:dyDescent="0.3">
      <c r="A7" s="54"/>
      <c r="C7" s="9" t="s">
        <v>21</v>
      </c>
      <c r="D7" s="9" t="s">
        <v>30</v>
      </c>
      <c r="E7" s="9" t="s">
        <v>31</v>
      </c>
      <c r="F7" s="12" t="s">
        <v>32</v>
      </c>
      <c r="G7" s="12" t="s">
        <v>33</v>
      </c>
      <c r="H7" s="12" t="s">
        <v>34</v>
      </c>
      <c r="I7" s="12" t="s">
        <v>41</v>
      </c>
      <c r="J7" s="9" t="s">
        <v>38</v>
      </c>
      <c r="K7" s="9" t="s">
        <v>39</v>
      </c>
      <c r="L7" s="9" t="s">
        <v>40</v>
      </c>
      <c r="M7" s="55"/>
    </row>
    <row r="8" spans="1:13" x14ac:dyDescent="0.3">
      <c r="A8" s="54"/>
      <c r="B8" s="35" t="s">
        <v>13</v>
      </c>
      <c r="C8" s="37">
        <f>'Katujen lumitilakaava'!C16</f>
        <v>0</v>
      </c>
      <c r="D8" s="39">
        <f t="shared" ref="D8" si="0">0.65*C8</f>
        <v>0</v>
      </c>
      <c r="E8" s="39">
        <f>0.65*C8</f>
        <v>0</v>
      </c>
      <c r="F8" s="39">
        <f>0.175*C8</f>
        <v>0</v>
      </c>
      <c r="G8" s="39">
        <f>E8*D8</f>
        <v>0</v>
      </c>
      <c r="H8" s="39">
        <f>(D8*F8)/2</f>
        <v>0</v>
      </c>
      <c r="I8" s="39">
        <f>G8+2*H8</f>
        <v>0</v>
      </c>
      <c r="J8" s="37">
        <f>'Katujen lumitilakaava'!F16</f>
        <v>0</v>
      </c>
      <c r="K8" s="37">
        <f>(C8*J8)/2</f>
        <v>0</v>
      </c>
      <c r="L8" s="39">
        <f>K8+I8</f>
        <v>0</v>
      </c>
      <c r="M8" s="55"/>
    </row>
    <row r="9" spans="1:13" x14ac:dyDescent="0.3">
      <c r="A9" s="54"/>
      <c r="B9" s="35" t="s">
        <v>14</v>
      </c>
      <c r="C9" s="37">
        <f>'Katujen lumitilakaava'!C17</f>
        <v>0</v>
      </c>
      <c r="D9" s="39">
        <f t="shared" ref="D9" si="1">0.65*C9</f>
        <v>0</v>
      </c>
      <c r="E9" s="39">
        <f t="shared" ref="E9:E15" si="2">0.65*C9</f>
        <v>0</v>
      </c>
      <c r="F9" s="39">
        <f t="shared" ref="F9:F15" si="3">0.175*C9</f>
        <v>0</v>
      </c>
      <c r="G9" s="39">
        <f t="shared" ref="G9:G15" si="4">E9*D9</f>
        <v>0</v>
      </c>
      <c r="H9" s="39">
        <f t="shared" ref="H9:H15" si="5">(D9*F9)/2</f>
        <v>0</v>
      </c>
      <c r="I9" s="39">
        <f t="shared" ref="I9:I15" si="6">G9+2*H9</f>
        <v>0</v>
      </c>
      <c r="J9" s="37">
        <f>'Katujen lumitilakaava'!F17</f>
        <v>0</v>
      </c>
      <c r="K9" s="37">
        <f t="shared" ref="K9:K15" si="7">(C9*J9)/2</f>
        <v>0</v>
      </c>
      <c r="L9" s="39">
        <f t="shared" ref="L9:L15" si="8">K9+I9</f>
        <v>0</v>
      </c>
      <c r="M9" s="55"/>
    </row>
    <row r="10" spans="1:13" x14ac:dyDescent="0.3">
      <c r="A10" s="54"/>
      <c r="B10" s="35" t="s">
        <v>15</v>
      </c>
      <c r="C10" s="37">
        <f>'Katujen lumitilakaava'!C18</f>
        <v>0</v>
      </c>
      <c r="D10" s="39">
        <f t="shared" ref="D10" si="9">0.65*C10</f>
        <v>0</v>
      </c>
      <c r="E10" s="39">
        <f t="shared" si="2"/>
        <v>0</v>
      </c>
      <c r="F10" s="39">
        <f t="shared" si="3"/>
        <v>0</v>
      </c>
      <c r="G10" s="39">
        <f t="shared" si="4"/>
        <v>0</v>
      </c>
      <c r="H10" s="39">
        <f t="shared" si="5"/>
        <v>0</v>
      </c>
      <c r="I10" s="39">
        <f t="shared" si="6"/>
        <v>0</v>
      </c>
      <c r="J10" s="37">
        <f>'Katujen lumitilakaava'!F18</f>
        <v>0</v>
      </c>
      <c r="K10" s="37">
        <f t="shared" si="7"/>
        <v>0</v>
      </c>
      <c r="L10" s="39">
        <f t="shared" si="8"/>
        <v>0</v>
      </c>
      <c r="M10" s="55"/>
    </row>
    <row r="11" spans="1:13" x14ac:dyDescent="0.3">
      <c r="A11" s="54"/>
      <c r="B11" s="35" t="s">
        <v>16</v>
      </c>
      <c r="C11" s="37">
        <f>'Katujen lumitilakaava'!C19</f>
        <v>0</v>
      </c>
      <c r="D11" s="39">
        <f t="shared" ref="D11" si="10">0.65*C11</f>
        <v>0</v>
      </c>
      <c r="E11" s="39">
        <f t="shared" si="2"/>
        <v>0</v>
      </c>
      <c r="F11" s="39">
        <f t="shared" si="3"/>
        <v>0</v>
      </c>
      <c r="G11" s="39">
        <f t="shared" si="4"/>
        <v>0</v>
      </c>
      <c r="H11" s="39">
        <f t="shared" si="5"/>
        <v>0</v>
      </c>
      <c r="I11" s="39">
        <f t="shared" si="6"/>
        <v>0</v>
      </c>
      <c r="J11" s="37">
        <f>'Katujen lumitilakaava'!F19</f>
        <v>0</v>
      </c>
      <c r="K11" s="37">
        <f t="shared" si="7"/>
        <v>0</v>
      </c>
      <c r="L11" s="39">
        <f t="shared" si="8"/>
        <v>0</v>
      </c>
      <c r="M11" s="55"/>
    </row>
    <row r="12" spans="1:13" x14ac:dyDescent="0.3">
      <c r="A12" s="54"/>
      <c r="B12" s="35" t="s">
        <v>17</v>
      </c>
      <c r="C12" s="37">
        <f>'Katujen lumitilakaava'!C20</f>
        <v>0</v>
      </c>
      <c r="D12" s="39">
        <f t="shared" ref="D12" si="11">0.65*C12</f>
        <v>0</v>
      </c>
      <c r="E12" s="39">
        <f t="shared" si="2"/>
        <v>0</v>
      </c>
      <c r="F12" s="39">
        <f t="shared" si="3"/>
        <v>0</v>
      </c>
      <c r="G12" s="39">
        <f t="shared" si="4"/>
        <v>0</v>
      </c>
      <c r="H12" s="39">
        <f t="shared" si="5"/>
        <v>0</v>
      </c>
      <c r="I12" s="39">
        <f t="shared" si="6"/>
        <v>0</v>
      </c>
      <c r="J12" s="37">
        <f>'Katujen lumitilakaava'!F20</f>
        <v>0</v>
      </c>
      <c r="K12" s="37">
        <f t="shared" si="7"/>
        <v>0</v>
      </c>
      <c r="L12" s="39">
        <f t="shared" si="8"/>
        <v>0</v>
      </c>
      <c r="M12" s="55"/>
    </row>
    <row r="13" spans="1:13" x14ac:dyDescent="0.3">
      <c r="A13" s="54"/>
      <c r="B13" s="35" t="s">
        <v>18</v>
      </c>
      <c r="C13" s="37">
        <f>'Katujen lumitilakaava'!C21</f>
        <v>0</v>
      </c>
      <c r="D13" s="39">
        <f t="shared" ref="D13" si="12">0.65*C13</f>
        <v>0</v>
      </c>
      <c r="E13" s="39">
        <f t="shared" si="2"/>
        <v>0</v>
      </c>
      <c r="F13" s="39">
        <f t="shared" si="3"/>
        <v>0</v>
      </c>
      <c r="G13" s="39">
        <f t="shared" si="4"/>
        <v>0</v>
      </c>
      <c r="H13" s="39">
        <f t="shared" si="5"/>
        <v>0</v>
      </c>
      <c r="I13" s="39">
        <f t="shared" si="6"/>
        <v>0</v>
      </c>
      <c r="J13" s="37">
        <f>'Katujen lumitilakaava'!F21</f>
        <v>0</v>
      </c>
      <c r="K13" s="37">
        <f t="shared" si="7"/>
        <v>0</v>
      </c>
      <c r="L13" s="39">
        <f t="shared" si="8"/>
        <v>0</v>
      </c>
      <c r="M13" s="55"/>
    </row>
    <row r="14" spans="1:13" x14ac:dyDescent="0.3">
      <c r="A14" s="54"/>
      <c r="B14" s="35" t="s">
        <v>19</v>
      </c>
      <c r="C14" s="37">
        <f>'Katujen lumitilakaava'!C22</f>
        <v>0</v>
      </c>
      <c r="D14" s="39">
        <f t="shared" ref="D14" si="13">0.65*C14</f>
        <v>0</v>
      </c>
      <c r="E14" s="39">
        <f t="shared" si="2"/>
        <v>0</v>
      </c>
      <c r="F14" s="39">
        <f t="shared" si="3"/>
        <v>0</v>
      </c>
      <c r="G14" s="39">
        <f t="shared" si="4"/>
        <v>0</v>
      </c>
      <c r="H14" s="39">
        <f t="shared" si="5"/>
        <v>0</v>
      </c>
      <c r="I14" s="39">
        <f t="shared" si="6"/>
        <v>0</v>
      </c>
      <c r="J14" s="37">
        <f>'Katujen lumitilakaava'!F22</f>
        <v>0</v>
      </c>
      <c r="K14" s="37">
        <f t="shared" si="7"/>
        <v>0</v>
      </c>
      <c r="L14" s="39">
        <f t="shared" si="8"/>
        <v>0</v>
      </c>
      <c r="M14" s="55"/>
    </row>
    <row r="15" spans="1:13" x14ac:dyDescent="0.3">
      <c r="A15" s="54"/>
      <c r="B15" s="35" t="s">
        <v>20</v>
      </c>
      <c r="C15" s="37">
        <f>'Katujen lumitilakaava'!C23</f>
        <v>0</v>
      </c>
      <c r="D15" s="39">
        <f t="shared" ref="D15" si="14">0.65*C15</f>
        <v>0</v>
      </c>
      <c r="E15" s="39">
        <f t="shared" si="2"/>
        <v>0</v>
      </c>
      <c r="F15" s="39">
        <f t="shared" si="3"/>
        <v>0</v>
      </c>
      <c r="G15" s="39">
        <f t="shared" si="4"/>
        <v>0</v>
      </c>
      <c r="H15" s="39">
        <f t="shared" si="5"/>
        <v>0</v>
      </c>
      <c r="I15" s="39">
        <f t="shared" si="6"/>
        <v>0</v>
      </c>
      <c r="J15" s="37">
        <f>'Katujen lumitilakaava'!F23</f>
        <v>0</v>
      </c>
      <c r="K15" s="37">
        <f t="shared" si="7"/>
        <v>0</v>
      </c>
      <c r="L15" s="39">
        <f t="shared" si="8"/>
        <v>0</v>
      </c>
      <c r="M15" s="55"/>
    </row>
    <row r="16" spans="1:13" x14ac:dyDescent="0.3">
      <c r="A16" s="54"/>
      <c r="C16" s="40"/>
      <c r="D16" s="41"/>
      <c r="E16" s="41"/>
      <c r="F16" s="41"/>
      <c r="G16" s="41"/>
      <c r="H16" s="41"/>
      <c r="I16" s="41"/>
      <c r="M16" s="55"/>
    </row>
    <row r="17" spans="1:13" x14ac:dyDescent="0.3">
      <c r="A17" s="54"/>
      <c r="B17" t="s">
        <v>37</v>
      </c>
      <c r="M17" s="55"/>
    </row>
    <row r="18" spans="1:13" x14ac:dyDescent="0.3">
      <c r="A18" s="54"/>
      <c r="C18" s="9" t="s">
        <v>21</v>
      </c>
      <c r="D18" s="9" t="s">
        <v>30</v>
      </c>
      <c r="E18" s="9" t="s">
        <v>31</v>
      </c>
      <c r="F18" s="12" t="s">
        <v>32</v>
      </c>
      <c r="G18" s="12" t="s">
        <v>33</v>
      </c>
      <c r="H18" s="12" t="s">
        <v>34</v>
      </c>
      <c r="I18" s="12" t="s">
        <v>35</v>
      </c>
      <c r="J18" s="9" t="s">
        <v>38</v>
      </c>
      <c r="K18" s="9" t="s">
        <v>39</v>
      </c>
      <c r="L18" s="9" t="s">
        <v>40</v>
      </c>
      <c r="M18" s="55"/>
    </row>
    <row r="19" spans="1:13" x14ac:dyDescent="0.3">
      <c r="A19" s="54"/>
      <c r="B19" s="35" t="s">
        <v>13</v>
      </c>
      <c r="C19" s="37">
        <f>'Katujen lumitilakaava'!C16</f>
        <v>0</v>
      </c>
      <c r="D19" s="39">
        <f>'Katujen lumitilakaava'!E16</f>
        <v>0</v>
      </c>
      <c r="E19" s="39">
        <f>0.65*C19</f>
        <v>0</v>
      </c>
      <c r="F19" s="39">
        <f>0.175*C19</f>
        <v>0</v>
      </c>
      <c r="G19" s="39">
        <f>E19*D19</f>
        <v>0</v>
      </c>
      <c r="H19" s="39">
        <f>(D19*F19)/2</f>
        <v>0</v>
      </c>
      <c r="I19" s="39">
        <f>G19+2*H19</f>
        <v>0</v>
      </c>
      <c r="J19" s="37">
        <f>'Katujen lumitilakaava'!G27</f>
        <v>0</v>
      </c>
      <c r="K19" s="37">
        <f>(C19*J19)/2</f>
        <v>0</v>
      </c>
      <c r="L19" s="39">
        <f>K19+I19</f>
        <v>0</v>
      </c>
      <c r="M19" s="55"/>
    </row>
    <row r="20" spans="1:13" x14ac:dyDescent="0.3">
      <c r="A20" s="54"/>
      <c r="B20" s="35" t="s">
        <v>14</v>
      </c>
      <c r="C20" s="37">
        <f>'Katujen lumitilakaava'!C17</f>
        <v>0</v>
      </c>
      <c r="D20" s="39">
        <f>'Katujen lumitilakaava'!E17</f>
        <v>0</v>
      </c>
      <c r="E20" s="39">
        <f t="shared" ref="E20:E26" si="15">0.65*C20</f>
        <v>0</v>
      </c>
      <c r="F20" s="39">
        <f t="shared" ref="F20:F26" si="16">0.175*C20</f>
        <v>0</v>
      </c>
      <c r="G20" s="39">
        <f t="shared" ref="G20:G26" si="17">E20*D20</f>
        <v>0</v>
      </c>
      <c r="H20" s="39">
        <f t="shared" ref="H20:H26" si="18">(D20*F20)/2</f>
        <v>0</v>
      </c>
      <c r="I20" s="39">
        <f t="shared" ref="I20:I26" si="19">G20+2*H20</f>
        <v>0</v>
      </c>
      <c r="J20" s="37">
        <f>'Katujen lumitilakaava'!G28</f>
        <v>0</v>
      </c>
      <c r="K20" s="37">
        <f t="shared" ref="K20:K26" si="20">(C20*J20)/2</f>
        <v>0</v>
      </c>
      <c r="L20" s="39">
        <f t="shared" ref="L20:L26" si="21">K20+I20</f>
        <v>0</v>
      </c>
      <c r="M20" s="55"/>
    </row>
    <row r="21" spans="1:13" x14ac:dyDescent="0.3">
      <c r="A21" s="54"/>
      <c r="B21" s="35" t="s">
        <v>15</v>
      </c>
      <c r="C21" s="37">
        <f>'Katujen lumitilakaava'!C18</f>
        <v>0</v>
      </c>
      <c r="D21" s="39">
        <f>'Katujen lumitilakaava'!E18</f>
        <v>0</v>
      </c>
      <c r="E21" s="39">
        <f t="shared" si="15"/>
        <v>0</v>
      </c>
      <c r="F21" s="39">
        <f t="shared" si="16"/>
        <v>0</v>
      </c>
      <c r="G21" s="39">
        <f t="shared" si="17"/>
        <v>0</v>
      </c>
      <c r="H21" s="39">
        <f t="shared" si="18"/>
        <v>0</v>
      </c>
      <c r="I21" s="39">
        <f t="shared" si="19"/>
        <v>0</v>
      </c>
      <c r="J21" s="37">
        <f>'Katujen lumitilakaava'!G29</f>
        <v>0</v>
      </c>
      <c r="K21" s="37">
        <f t="shared" si="20"/>
        <v>0</v>
      </c>
      <c r="L21" s="39">
        <f t="shared" si="21"/>
        <v>0</v>
      </c>
      <c r="M21" s="55"/>
    </row>
    <row r="22" spans="1:13" x14ac:dyDescent="0.3">
      <c r="A22" s="54"/>
      <c r="B22" s="35" t="s">
        <v>16</v>
      </c>
      <c r="C22" s="37">
        <f>'Katujen lumitilakaava'!C19</f>
        <v>0</v>
      </c>
      <c r="D22" s="39">
        <f>'Katujen lumitilakaava'!E19</f>
        <v>0</v>
      </c>
      <c r="E22" s="39">
        <f t="shared" si="15"/>
        <v>0</v>
      </c>
      <c r="F22" s="39">
        <f t="shared" si="16"/>
        <v>0</v>
      </c>
      <c r="G22" s="39">
        <f t="shared" si="17"/>
        <v>0</v>
      </c>
      <c r="H22" s="39">
        <f t="shared" si="18"/>
        <v>0</v>
      </c>
      <c r="I22" s="39">
        <f t="shared" si="19"/>
        <v>0</v>
      </c>
      <c r="J22" s="37">
        <f>'Katujen lumitilakaava'!G30</f>
        <v>0</v>
      </c>
      <c r="K22" s="37">
        <f t="shared" si="20"/>
        <v>0</v>
      </c>
      <c r="L22" s="39">
        <f t="shared" si="21"/>
        <v>0</v>
      </c>
      <c r="M22" s="55"/>
    </row>
    <row r="23" spans="1:13" x14ac:dyDescent="0.3">
      <c r="A23" s="54"/>
      <c r="B23" s="35" t="s">
        <v>17</v>
      </c>
      <c r="C23" s="37">
        <f>'Katujen lumitilakaava'!C20</f>
        <v>0</v>
      </c>
      <c r="D23" s="39">
        <f>'Katujen lumitilakaava'!E20</f>
        <v>0</v>
      </c>
      <c r="E23" s="39">
        <f t="shared" si="15"/>
        <v>0</v>
      </c>
      <c r="F23" s="39">
        <f t="shared" si="16"/>
        <v>0</v>
      </c>
      <c r="G23" s="39">
        <f t="shared" si="17"/>
        <v>0</v>
      </c>
      <c r="H23" s="39">
        <f t="shared" si="18"/>
        <v>0</v>
      </c>
      <c r="I23" s="39">
        <f t="shared" si="19"/>
        <v>0</v>
      </c>
      <c r="J23" s="37">
        <f>'Katujen lumitilakaava'!G34</f>
        <v>0</v>
      </c>
      <c r="K23" s="37">
        <f t="shared" si="20"/>
        <v>0</v>
      </c>
      <c r="L23" s="39">
        <f t="shared" si="21"/>
        <v>0</v>
      </c>
      <c r="M23" s="55"/>
    </row>
    <row r="24" spans="1:13" x14ac:dyDescent="0.3">
      <c r="A24" s="54"/>
      <c r="B24" s="35" t="s">
        <v>18</v>
      </c>
      <c r="C24" s="37">
        <f>'Katujen lumitilakaava'!C21</f>
        <v>0</v>
      </c>
      <c r="D24" s="39">
        <f>'Katujen lumitilakaava'!E21</f>
        <v>0</v>
      </c>
      <c r="E24" s="39">
        <f t="shared" si="15"/>
        <v>0</v>
      </c>
      <c r="F24" s="39">
        <f t="shared" si="16"/>
        <v>0</v>
      </c>
      <c r="G24" s="39">
        <f t="shared" si="17"/>
        <v>0</v>
      </c>
      <c r="H24" s="39">
        <f t="shared" si="18"/>
        <v>0</v>
      </c>
      <c r="I24" s="39">
        <f t="shared" si="19"/>
        <v>0</v>
      </c>
      <c r="J24" s="37">
        <f>'Katujen lumitilakaava'!G35</f>
        <v>0</v>
      </c>
      <c r="K24" s="37">
        <f t="shared" si="20"/>
        <v>0</v>
      </c>
      <c r="L24" s="39">
        <f t="shared" si="21"/>
        <v>0</v>
      </c>
      <c r="M24" s="55"/>
    </row>
    <row r="25" spans="1:13" x14ac:dyDescent="0.3">
      <c r="A25" s="54"/>
      <c r="B25" s="35" t="s">
        <v>19</v>
      </c>
      <c r="C25" s="37">
        <f>'Katujen lumitilakaava'!C22</f>
        <v>0</v>
      </c>
      <c r="D25" s="39">
        <f>'Katujen lumitilakaava'!E22</f>
        <v>0</v>
      </c>
      <c r="E25" s="39">
        <f t="shared" si="15"/>
        <v>0</v>
      </c>
      <c r="F25" s="39">
        <f t="shared" si="16"/>
        <v>0</v>
      </c>
      <c r="G25" s="39">
        <f t="shared" si="17"/>
        <v>0</v>
      </c>
      <c r="H25" s="39">
        <f t="shared" si="18"/>
        <v>0</v>
      </c>
      <c r="I25" s="39">
        <f t="shared" si="19"/>
        <v>0</v>
      </c>
      <c r="J25" s="37">
        <f>'Katujen lumitilakaava'!G36</f>
        <v>0</v>
      </c>
      <c r="K25" s="37">
        <f t="shared" si="20"/>
        <v>0</v>
      </c>
      <c r="L25" s="39">
        <f t="shared" si="21"/>
        <v>0</v>
      </c>
      <c r="M25" s="55"/>
    </row>
    <row r="26" spans="1:13" x14ac:dyDescent="0.3">
      <c r="A26" s="54"/>
      <c r="B26" s="35" t="s">
        <v>20</v>
      </c>
      <c r="C26" s="37">
        <f>'Katujen lumitilakaava'!C23</f>
        <v>0</v>
      </c>
      <c r="D26" s="39">
        <f>'Katujen lumitilakaava'!E23</f>
        <v>0</v>
      </c>
      <c r="E26" s="39">
        <f t="shared" si="15"/>
        <v>0</v>
      </c>
      <c r="F26" s="39">
        <f t="shared" si="16"/>
        <v>0</v>
      </c>
      <c r="G26" s="39">
        <f t="shared" si="17"/>
        <v>0</v>
      </c>
      <c r="H26" s="39">
        <f t="shared" si="18"/>
        <v>0</v>
      </c>
      <c r="I26" s="39">
        <f t="shared" si="19"/>
        <v>0</v>
      </c>
      <c r="J26" s="37">
        <f>'Katujen lumitilakaava'!G37</f>
        <v>0</v>
      </c>
      <c r="K26" s="37">
        <f t="shared" si="20"/>
        <v>0</v>
      </c>
      <c r="L26" s="39">
        <f t="shared" si="21"/>
        <v>0</v>
      </c>
      <c r="M26" s="55"/>
    </row>
    <row r="27" spans="1:13" x14ac:dyDescent="0.3">
      <c r="A27" s="54"/>
      <c r="M27" s="55"/>
    </row>
    <row r="28" spans="1:13" ht="15" thickBot="1" x14ac:dyDescent="0.35">
      <c r="A28" s="57"/>
      <c r="B28" s="58"/>
      <c r="C28" s="58"/>
      <c r="D28" s="58"/>
      <c r="E28" s="58"/>
      <c r="F28" s="58"/>
      <c r="G28" s="58"/>
      <c r="H28" s="58"/>
      <c r="I28" s="58"/>
      <c r="J28" s="58"/>
      <c r="K28" s="58"/>
      <c r="L28" s="58"/>
      <c r="M28" s="59"/>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91466-34AA-423D-85E2-56323A211CF2}">
  <dimension ref="A1:M3"/>
  <sheetViews>
    <sheetView zoomScale="95" zoomScaleNormal="95" workbookViewId="0">
      <pane ySplit="1" topLeftCell="A3" activePane="bottomLeft" state="frozen"/>
      <selection pane="bottomLeft" activeCell="A3" sqref="A3:M25"/>
    </sheetView>
  </sheetViews>
  <sheetFormatPr defaultRowHeight="14.4" x14ac:dyDescent="0.3"/>
  <sheetData>
    <row r="1" spans="1:13" ht="25.8" x14ac:dyDescent="0.5">
      <c r="A1" s="1"/>
      <c r="B1" s="18" t="s">
        <v>57</v>
      </c>
      <c r="C1" s="2"/>
      <c r="D1" s="2"/>
      <c r="E1" s="2"/>
      <c r="F1" s="2"/>
      <c r="G1" s="2"/>
      <c r="H1" s="2"/>
      <c r="I1" s="2"/>
      <c r="J1" s="2"/>
      <c r="K1" s="3"/>
      <c r="L1" s="7">
        <v>44958</v>
      </c>
      <c r="M1" s="4"/>
    </row>
    <row r="3" spans="1:13" ht="15.6" x14ac:dyDescent="0.3">
      <c r="B3" s="76"/>
    </row>
  </sheetData>
  <sheetProtection algorithmName="SHA-512" hashValue="LZq5iFbOsIeKxYYKjXzkdaY1NtLvWTkUWuFfOU/OAyZWJvKoCiPeZNldkP0NjBToagv1U1rB4urbE/4QOnQBEA==" saltValue="plPMgD9pHUWXnvEIFePrc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Asiakirja" ma:contentTypeID="0x010100351252F0D994AD4C826DAFF971A15CD1" ma:contentTypeVersion="15" ma:contentTypeDescription="Luo uusi asiakirja." ma:contentTypeScope="" ma:versionID="53e55a2c8a9ae3193671fcc3e25a0457">
  <xsd:schema xmlns:xsd="http://www.w3.org/2001/XMLSchema" xmlns:xs="http://www.w3.org/2001/XMLSchema" xmlns:p="http://schemas.microsoft.com/office/2006/metadata/properties" xmlns:ns2="510adbae-e7b9-42f7-9f96-d704e3db0073" xmlns:ns3="12b1e19f-2bc7-40b8-8110-c00157be9f92" targetNamespace="http://schemas.microsoft.com/office/2006/metadata/properties" ma:root="true" ma:fieldsID="0d6593628288727d6a21d2a3ec76a105" ns2:_="" ns3:_="">
    <xsd:import namespace="510adbae-e7b9-42f7-9f96-d704e3db0073"/>
    <xsd:import namespace="12b1e19f-2bc7-40b8-8110-c00157be9f9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0adbae-e7b9-42f7-9f96-d704e3db00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Kuvien tunnisteet" ma:readOnly="false" ma:fieldId="{5cf76f15-5ced-4ddc-b409-7134ff3c332f}" ma:taxonomyMulti="true" ma:sspId="49f77d78-a081-4b7e-a776-f4e2f9d2ddb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b1e19f-2bc7-40b8-8110-c00157be9f92"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0548a7ce-5155-478d-a85a-877c693af496}" ma:internalName="TaxCatchAll" ma:showField="CatchAllData" ma:web="12b1e19f-2bc7-40b8-8110-c00157be9f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Y D A A B Q S w M E F A A C A A g A r q g / V h x y K 3 6 m A A A A 9 g A A A B I A H A B D b 2 5 m a W c v U G F j a 2 F n Z S 5 4 b W w g o h g A K K A U A A A A A A A A A A A A A A A A A A A A A A A A A A A A h Y / N C o J A H M R f R f b u f k k Q 8 n c 9 B E G Q E A T R d d F V l 3 Q N d 2 1 9 t w 4 9 U q + Q U V a 3 j j P z G 5 i 5 X 2 + Q j m 0 T X F R v d W c S x D B F g T J 5 V 2 h T J W h w Z b h E q Y C d z E + y U s E E G x u P V i e o d u 4 c E + K 9 x z 7 C X V 8 R T i k j x 2 y 7 z 2 v V y l A b 6 6 T J F f q 0 i v 8 t J O D w G i M 4 Z o z j B Y 8 w B T K b k G n z B f i 0 9 5 n + m L A a G j f 0 S p Q 6 X G + A z B L I + 4 N 4 A F B L A w Q U A A I A C A C u q D 9 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r q g / V i i K R 7 g O A A A A E Q A A A B M A H A B G b 3 J t d W x h c y 9 T Z W N 0 a W 9 u M S 5 t I K I Y A C i g F A A A A A A A A A A A A A A A A A A A A A A A A A A A A C t O T S 7 J z M 9 T C I b Q h t Y A U E s B A i 0 A F A A C A A g A r q g / V h x y K 3 6 m A A A A 9 g A A A B I A A A A A A A A A A A A A A A A A A A A A A E N v b m Z p Z y 9 Q Y W N r Y W d l L n h t b F B L A Q I t A B Q A A g A I A K 6 o P 1 Y P y u m r p A A A A O k A A A A T A A A A A A A A A A A A A A A A A P I A A A B b Q 2 9 u d G V u d F 9 U e X B l c 1 0 u e G 1 s U E s B A i 0 A F A A C A A g A r q g / V i 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M g 5 A 8 b c t r N A j J n t 5 N Z s 0 q M A A A A A A g A A A A A A E G Y A A A A B A A A g A A A A T G T B b o 4 9 A y n r i F Q p o j + k G O V + T o S 0 S v 3 i X u c X 1 n L v m G A A A A A A D o A A A A A C A A A g A A A A 7 N J n q C 1 G 8 k V k d + i K V Z k i 9 X u h D U r V e S 1 9 J b K K 0 i y I + B B Q A A A A M p R Y T t t X 9 + l c u 5 n S G v e e C F s i l M 4 X 1 g w r A 8 k a Y J B v O F y J I e + F J X O C C B H f r Y Q o 1 a 3 6 5 A O H 1 2 l 3 o A i + G A D i + 3 r C C A Y n 5 Y X o f e L a X 8 m g 6 9 0 6 w I 1 A A A A A m l D d 8 + a g D y 0 4 3 G 7 H c O 4 6 o G p + F d 6 5 8 x Z L P n W d S m t t z 2 4 Z n c / R K K o b 5 c q h Y a a d 8 S + R p 4 J r l Y 2 a / i v 8 h O X m / k / T y w = = < / D a t a M a s h u p > 
</file>

<file path=customXml/item3.xml><?xml version="1.0" encoding="utf-8"?>
<p:properties xmlns:p="http://schemas.microsoft.com/office/2006/metadata/properties" xmlns:xsi="http://www.w3.org/2001/XMLSchema-instance" xmlns:pc="http://schemas.microsoft.com/office/infopath/2007/PartnerControls">
  <documentManagement>
    <TaxCatchAll xmlns="12b1e19f-2bc7-40b8-8110-c00157be9f92" xsi:nil="true"/>
    <lcf76f155ced4ddcb4097134ff3c332f xmlns="510adbae-e7b9-42f7-9f96-d704e3db0073">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60E6AD-B8C4-4915-BEB7-ED0AA99423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0adbae-e7b9-42f7-9f96-d704e3db0073"/>
    <ds:schemaRef ds:uri="12b1e19f-2bc7-40b8-8110-c00157be9f9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5E162AC-439C-40A0-8F95-3FE6876C981D}">
  <ds:schemaRefs>
    <ds:schemaRef ds:uri="http://schemas.microsoft.com/DataMashup"/>
  </ds:schemaRefs>
</ds:datastoreItem>
</file>

<file path=customXml/itemProps3.xml><?xml version="1.0" encoding="utf-8"?>
<ds:datastoreItem xmlns:ds="http://schemas.openxmlformats.org/officeDocument/2006/customXml" ds:itemID="{D785E2C3-7AED-4206-A0E5-E52B2080B0AF}">
  <ds:schemaRefs>
    <ds:schemaRef ds:uri="http://schemas.microsoft.com/office/2006/metadata/properties"/>
    <ds:schemaRef ds:uri="http://schemas.microsoft.com/office/infopath/2007/PartnerControls"/>
    <ds:schemaRef ds:uri="12b1e19f-2bc7-40b8-8110-c00157be9f92"/>
    <ds:schemaRef ds:uri="510adbae-e7b9-42f7-9f96-d704e3db0073"/>
  </ds:schemaRefs>
</ds:datastoreItem>
</file>

<file path=customXml/itemProps4.xml><?xml version="1.0" encoding="utf-8"?>
<ds:datastoreItem xmlns:ds="http://schemas.openxmlformats.org/officeDocument/2006/customXml" ds:itemID="{C6A7922B-C4EE-4903-82CD-FE08011C26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3</vt:i4>
      </vt:variant>
    </vt:vector>
  </HeadingPairs>
  <TitlesOfParts>
    <vt:vector size="3" baseType="lpstr">
      <vt:lpstr>Katujen lumitilakaava</vt:lpstr>
      <vt:lpstr>Laskenta</vt:lpstr>
      <vt:lpstr>Esimerkkejä</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Timo Perälä</dc:creator>
  <cp:lastModifiedBy>Timo Perälä</cp:lastModifiedBy>
  <dcterms:created xsi:type="dcterms:W3CDTF">2023-01-31T18:30:01Z</dcterms:created>
  <dcterms:modified xsi:type="dcterms:W3CDTF">2024-01-08T13:04:23Z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0x010100351252F0D994AD4C826DAFF971A15CD1</vt:lpwstr>
  </property>
  <property fmtid="{D5CDD505-2E9C-101B-9397-08002B2CF9AE}" pid="3" name="MediaServiceImageTags">
    <vt:lpwstr/>
  </property>
</Properties>
</file>